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\Documents\Trabajo\Estadisticas\Para Publicación\"/>
    </mc:Choice>
  </mc:AlternateContent>
  <bookViews>
    <workbookView xWindow="0" yWindow="0" windowWidth="28800" windowHeight="12435" tabRatio="675" firstSheet="1" activeTab="1"/>
  </bookViews>
  <sheets>
    <sheet name="BExRepositorySheet" sheetId="4" state="veryHidden" r:id="rId1"/>
    <sheet name="Totales" sheetId="11" r:id="rId2"/>
    <sheet name="Impuestos" sheetId="10" r:id="rId3"/>
    <sheet name="Derechos" sheetId="12" r:id="rId4"/>
    <sheet name="Productos" sheetId="13" r:id="rId5"/>
    <sheet name="Aprovechamientos" sheetId="14" r:id="rId6"/>
    <sheet name="Por Venta de Bienes y Servicios" sheetId="15" r:id="rId7"/>
    <sheet name="Participaciones y Aportaciones" sheetId="16" r:id="rId8"/>
    <sheet name="Transf., Asigna., Subs. y Otra" sheetId="17" r:id="rId9"/>
    <sheet name="Financiamientos" sheetId="5" r:id="rId10"/>
  </sheets>
  <externalReferences>
    <externalReference r:id="rId11"/>
  </externalReferences>
  <definedNames>
    <definedName name="_xlnm.Print_Titles" localSheetId="3">Derechos!$1:$6</definedName>
    <definedName name="_xlnm.Print_Titles" localSheetId="7">'Participaciones y Aportaciones'!$1:$6</definedName>
  </definedNames>
  <calcPr calcId="152511"/>
</workbook>
</file>

<file path=xl/calcChain.xml><?xml version="1.0" encoding="utf-8"?>
<calcChain xmlns="http://schemas.openxmlformats.org/spreadsheetml/2006/main">
  <c r="H64" i="17" l="1"/>
  <c r="D64" i="17" l="1"/>
  <c r="H7" i="5" l="1"/>
  <c r="G7" i="5"/>
  <c r="F7" i="5"/>
  <c r="E7" i="5"/>
  <c r="D7" i="5"/>
  <c r="C7" i="5"/>
  <c r="B7" i="5"/>
  <c r="H71" i="17" l="1"/>
  <c r="H12" i="11" l="1"/>
  <c r="H17" i="11" s="1"/>
  <c r="F60" i="14"/>
  <c r="E60" i="14"/>
  <c r="D60" i="14"/>
  <c r="C60" i="14"/>
  <c r="B60" i="14"/>
  <c r="G60" i="14"/>
  <c r="H49" i="14"/>
  <c r="G49" i="14"/>
  <c r="L6" i="14"/>
  <c r="H2" i="14"/>
  <c r="H38" i="14" l="1"/>
  <c r="G38" i="14"/>
  <c r="F38" i="14"/>
  <c r="E38" i="14"/>
  <c r="D38" i="14"/>
  <c r="C38" i="14"/>
  <c r="B38" i="14"/>
  <c r="B49" i="14" l="1"/>
  <c r="H9" i="14"/>
  <c r="H8" i="14" s="1"/>
  <c r="G9" i="14"/>
  <c r="F9" i="14"/>
  <c r="E9" i="14"/>
  <c r="D9" i="14"/>
  <c r="C9" i="14"/>
  <c r="B9" i="14"/>
  <c r="B7" i="13"/>
  <c r="B16" i="13"/>
  <c r="B51" i="12"/>
  <c r="G32" i="12"/>
  <c r="F32" i="12"/>
  <c r="E32" i="12"/>
  <c r="D32" i="12"/>
  <c r="C32" i="12"/>
  <c r="B32" i="12"/>
  <c r="B26" i="12"/>
  <c r="G8" i="12"/>
  <c r="F8" i="12"/>
  <c r="E8" i="12"/>
  <c r="D8" i="12"/>
  <c r="C8" i="12"/>
  <c r="B8" i="12"/>
  <c r="B11" i="12" l="1"/>
  <c r="H9" i="13"/>
  <c r="H8" i="13" s="1"/>
  <c r="G9" i="13"/>
  <c r="F9" i="13"/>
  <c r="B9" i="13"/>
  <c r="H7" i="12" l="1"/>
  <c r="B7" i="12"/>
  <c r="B63" i="12"/>
  <c r="H7" i="10"/>
  <c r="G7" i="10"/>
  <c r="F7" i="10"/>
  <c r="E7" i="10"/>
  <c r="D7" i="10"/>
  <c r="C7" i="10"/>
  <c r="B7" i="10"/>
  <c r="H16" i="13"/>
  <c r="E9" i="13"/>
  <c r="D9" i="13"/>
  <c r="C9" i="13"/>
  <c r="G26" i="12"/>
  <c r="F26" i="12"/>
  <c r="E26" i="12"/>
  <c r="D26" i="12"/>
  <c r="C26" i="12"/>
  <c r="H26" i="12"/>
  <c r="G17" i="12"/>
  <c r="F17" i="12"/>
  <c r="E17" i="12"/>
  <c r="D17" i="12"/>
  <c r="C17" i="12"/>
  <c r="B17" i="12"/>
  <c r="H17" i="12"/>
  <c r="H8" i="12"/>
  <c r="H94" i="17" l="1"/>
  <c r="H7" i="17" s="1"/>
  <c r="G94" i="17"/>
  <c r="F94" i="17"/>
  <c r="E94" i="17"/>
  <c r="D94" i="17"/>
  <c r="C94" i="17"/>
  <c r="B94" i="17"/>
  <c r="G71" i="17"/>
  <c r="F71" i="17"/>
  <c r="E71" i="17"/>
  <c r="D71" i="17"/>
  <c r="B71" i="17"/>
  <c r="G69" i="17"/>
  <c r="F69" i="17"/>
  <c r="E69" i="17"/>
  <c r="D69" i="17"/>
  <c r="D8" i="17" s="1"/>
  <c r="D7" i="17" s="1"/>
  <c r="C69" i="17"/>
  <c r="B69" i="17"/>
  <c r="G64" i="17"/>
  <c r="F64" i="17"/>
  <c r="E64" i="17"/>
  <c r="C64" i="17"/>
  <c r="B64" i="17"/>
  <c r="G9" i="17"/>
  <c r="G8" i="17" s="1"/>
  <c r="F9" i="17"/>
  <c r="E9" i="17"/>
  <c r="E8" i="17" s="1"/>
  <c r="E7" i="17" s="1"/>
  <c r="B9" i="17"/>
  <c r="B8" i="17" s="1"/>
  <c r="C7" i="17"/>
  <c r="G42" i="16"/>
  <c r="F42" i="16"/>
  <c r="E42" i="16"/>
  <c r="D42" i="16"/>
  <c r="C42" i="16"/>
  <c r="B42" i="16"/>
  <c r="H38" i="16"/>
  <c r="H14" i="16" s="1"/>
  <c r="G38" i="16"/>
  <c r="F38" i="16"/>
  <c r="E38" i="16"/>
  <c r="D38" i="16"/>
  <c r="C38" i="16"/>
  <c r="B38" i="16"/>
  <c r="G28" i="16"/>
  <c r="F28" i="16"/>
  <c r="E28" i="16"/>
  <c r="D28" i="16"/>
  <c r="C28" i="16"/>
  <c r="B28" i="16"/>
  <c r="G24" i="16"/>
  <c r="F24" i="16"/>
  <c r="E24" i="16"/>
  <c r="D24" i="16"/>
  <c r="C24" i="16"/>
  <c r="B24" i="16"/>
  <c r="C19" i="16"/>
  <c r="C18" i="16" s="1"/>
  <c r="B18" i="16"/>
  <c r="D15" i="16"/>
  <c r="H8" i="16"/>
  <c r="G8" i="16"/>
  <c r="F8" i="16"/>
  <c r="E8" i="16"/>
  <c r="D8" i="16"/>
  <c r="C8" i="16"/>
  <c r="B8" i="16"/>
  <c r="D7" i="15"/>
  <c r="C7" i="15"/>
  <c r="B7" i="15"/>
  <c r="F49" i="14"/>
  <c r="E49" i="14"/>
  <c r="D49" i="14"/>
  <c r="C49" i="14"/>
  <c r="G41" i="14"/>
  <c r="F41" i="14"/>
  <c r="E41" i="14"/>
  <c r="D41" i="14"/>
  <c r="C41" i="14"/>
  <c r="B41" i="14"/>
  <c r="G34" i="14"/>
  <c r="G8" i="14" s="1"/>
  <c r="F34" i="14"/>
  <c r="E34" i="14"/>
  <c r="D34" i="14"/>
  <c r="C34" i="14"/>
  <c r="B34" i="14"/>
  <c r="G16" i="13"/>
  <c r="F16" i="13"/>
  <c r="E16" i="13"/>
  <c r="D16" i="13"/>
  <c r="C16" i="13"/>
  <c r="F8" i="13"/>
  <c r="E8" i="13"/>
  <c r="D8" i="13"/>
  <c r="D7" i="13" s="1"/>
  <c r="C8" i="13"/>
  <c r="C7" i="13" s="1"/>
  <c r="B8" i="13"/>
  <c r="H7" i="13"/>
  <c r="G8" i="13"/>
  <c r="G7" i="13" s="1"/>
  <c r="G63" i="12"/>
  <c r="F63" i="12"/>
  <c r="E63" i="12"/>
  <c r="D63" i="12"/>
  <c r="C63" i="12"/>
  <c r="H51" i="12"/>
  <c r="G51" i="12"/>
  <c r="F51" i="12"/>
  <c r="E51" i="12"/>
  <c r="D51" i="12"/>
  <c r="C51" i="12"/>
  <c r="G47" i="12"/>
  <c r="F47" i="12"/>
  <c r="E47" i="12"/>
  <c r="D47" i="12"/>
  <c r="C47" i="12"/>
  <c r="B47" i="12"/>
  <c r="H42" i="12"/>
  <c r="G42" i="12"/>
  <c r="F42" i="12"/>
  <c r="E42" i="12"/>
  <c r="D42" i="12"/>
  <c r="C42" i="12"/>
  <c r="B42" i="12"/>
  <c r="H36" i="12"/>
  <c r="G36" i="12"/>
  <c r="F36" i="12"/>
  <c r="E36" i="12"/>
  <c r="D36" i="12"/>
  <c r="C36" i="12"/>
  <c r="B36" i="12"/>
  <c r="H12" i="12"/>
  <c r="H11" i="12" s="1"/>
  <c r="G12" i="12"/>
  <c r="F12" i="12"/>
  <c r="E12" i="12"/>
  <c r="D12" i="12"/>
  <c r="C12" i="12"/>
  <c r="B12" i="12"/>
  <c r="E12" i="11"/>
  <c r="D12" i="11"/>
  <c r="F12" i="11"/>
  <c r="F17" i="11" s="1"/>
  <c r="H16" i="10"/>
  <c r="G16" i="10"/>
  <c r="F16" i="10"/>
  <c r="E16" i="10"/>
  <c r="D16" i="10"/>
  <c r="C16" i="10"/>
  <c r="B16" i="10"/>
  <c r="G7" i="17" l="1"/>
  <c r="F8" i="17"/>
  <c r="F7" i="17" s="1"/>
  <c r="B7" i="17"/>
  <c r="C14" i="16"/>
  <c r="C7" i="16" s="1"/>
  <c r="G14" i="16"/>
  <c r="H7" i="16"/>
  <c r="G7" i="16"/>
  <c r="B14" i="16"/>
  <c r="B7" i="16" s="1"/>
  <c r="F14" i="16"/>
  <c r="F7" i="16" s="1"/>
  <c r="D14" i="16"/>
  <c r="D7" i="16" s="1"/>
  <c r="E14" i="16"/>
  <c r="E7" i="16" s="1"/>
  <c r="H7" i="14"/>
  <c r="H5" i="14" s="1"/>
  <c r="I5" i="14" s="1"/>
  <c r="D8" i="14"/>
  <c r="D7" i="14" s="1"/>
  <c r="D5" i="14" s="1"/>
  <c r="G7" i="14"/>
  <c r="G5" i="14" s="1"/>
  <c r="C8" i="14"/>
  <c r="C7" i="14" s="1"/>
  <c r="C5" i="14" s="1"/>
  <c r="E8" i="14"/>
  <c r="E7" i="14" s="1"/>
  <c r="E5" i="14" s="1"/>
  <c r="B8" i="14"/>
  <c r="B7" i="14" s="1"/>
  <c r="B5" i="14" s="1"/>
  <c r="F8" i="14"/>
  <c r="F7" i="14" s="1"/>
  <c r="F5" i="14" s="1"/>
  <c r="G11" i="12"/>
  <c r="G7" i="12" s="1"/>
  <c r="F11" i="12"/>
  <c r="F7" i="12" s="1"/>
  <c r="C11" i="12"/>
  <c r="C7" i="12" s="1"/>
  <c r="E11" i="12"/>
  <c r="E7" i="12" s="1"/>
  <c r="D11" i="12"/>
  <c r="D7" i="12" s="1"/>
  <c r="E17" i="11"/>
  <c r="D17" i="11"/>
  <c r="E7" i="13"/>
  <c r="F7" i="13"/>
  <c r="G12" i="11"/>
  <c r="G17" i="11" s="1"/>
  <c r="B12" i="11"/>
  <c r="B17" i="11" s="1"/>
  <c r="C12" i="11"/>
  <c r="C17" i="11" l="1"/>
</calcChain>
</file>

<file path=xl/sharedStrings.xml><?xml version="1.0" encoding="utf-8"?>
<sst xmlns="http://schemas.openxmlformats.org/spreadsheetml/2006/main" count="820" uniqueCount="327">
  <si>
    <t>Recargos</t>
  </si>
  <si>
    <t>Multas</t>
  </si>
  <si>
    <t>Gastos de ejecución</t>
  </si>
  <si>
    <t>Por servicios de documentación y archivo</t>
  </si>
  <si>
    <t>Por servicios del Registro Civil</t>
  </si>
  <si>
    <t>Otros Servicios</t>
  </si>
  <si>
    <t>Actos de fiscalización sobre impuestos federales</t>
  </si>
  <si>
    <t>Notificación y cobranza de impuestos federales</t>
  </si>
  <si>
    <t>Por actos en materia de comercio exterior.</t>
  </si>
  <si>
    <t>Multas administrativas estatales</t>
  </si>
  <si>
    <t>Multas federales</t>
  </si>
  <si>
    <t>Indemnizaciones</t>
  </si>
  <si>
    <t>Recargos federales</t>
  </si>
  <si>
    <t>Otros Aprovechamientos</t>
  </si>
  <si>
    <t>Otros productos de tipo corriente</t>
  </si>
  <si>
    <t>Impuesto Sobre Automóviles Nuevos.</t>
  </si>
  <si>
    <t>Multas federales no fiscales</t>
  </si>
  <si>
    <t>Zona Federal Marítimo terrestre</t>
  </si>
  <si>
    <t>Reintegros</t>
  </si>
  <si>
    <t>Por servicios catastrales</t>
  </si>
  <si>
    <t>Utilidades, Dividendos e Intereses</t>
  </si>
  <si>
    <t>Enajenación de bienes muebles  sujetos a inventarios</t>
  </si>
  <si>
    <t>Fondo de Fomento Municipal</t>
  </si>
  <si>
    <t>Fondo de Aportaciones para los Servicios de Salud</t>
  </si>
  <si>
    <t>Fondo de Aportaciones para la Infraestructura Social</t>
  </si>
  <si>
    <t>Fondo de Aportaciones Múltiples</t>
  </si>
  <si>
    <t>Fondo de Inversión para Entidades Federativas</t>
  </si>
  <si>
    <t>Programas Regionales</t>
  </si>
  <si>
    <t>Proyectos de Desarrollo Regional</t>
  </si>
  <si>
    <t>Contingencias Economicas Inversión</t>
  </si>
  <si>
    <t>Fondo de Desastres Naturales</t>
  </si>
  <si>
    <t>Fondo para la Prevención de Desastres Naturales</t>
  </si>
  <si>
    <t>Subsidio para la Seguridad Pública Municipal</t>
  </si>
  <si>
    <t>Organismos Públicos  Descentralizados</t>
  </si>
  <si>
    <t>Fideicomisos</t>
  </si>
  <si>
    <t>Aportaciones de Seguridad Social</t>
  </si>
  <si>
    <t>RUBRO</t>
  </si>
  <si>
    <t>IMPUESTOS</t>
  </si>
  <si>
    <t>DERECHOS</t>
  </si>
  <si>
    <t>PRODUCTOS</t>
  </si>
  <si>
    <t>APROVECHAMIENTOS</t>
  </si>
  <si>
    <t>TOTAL INGRESOS FISCALES ESTATALES</t>
  </si>
  <si>
    <t>INGRESOS POR VENTA DE BIENES Y SERVICIOS</t>
  </si>
  <si>
    <t>PARTICIPACIONES Y APORTACIONES FEDERALES</t>
  </si>
  <si>
    <t>TRANSFERENCIAS, ASIGNACIONES, SUBSIDIOS Y OTRAS AYUDAS</t>
  </si>
  <si>
    <t>INGRESOS DERIVADOS DE FINANCIMIENTOS</t>
  </si>
  <si>
    <t>Impuesto Estatal Sobre los Ingresos Derivados por la Obtención de Premios.</t>
  </si>
  <si>
    <t>Impuesto Sobre Traslación de Dominio de Bienes Muebles.</t>
  </si>
  <si>
    <t>Impuestos General al Comercio, Industria y Prestación de Servicios.</t>
  </si>
  <si>
    <t>Impuesto Estatal por La Prestación de Servicios de Juegos con Apuestas y Concursos</t>
  </si>
  <si>
    <t xml:space="preserve">Impuesto por la Prestación de Servicios de Hospedaje </t>
  </si>
  <si>
    <t>Impuesto Sobre Remuneraciones al Trabajo Personal.</t>
  </si>
  <si>
    <t>Accesorios</t>
  </si>
  <si>
    <t>Impuesto para el Sostenimiento de la Universidades de Sonora.</t>
  </si>
  <si>
    <t>Contribuciones para el Consejo Estatal de Concertación para la Obra Pública</t>
  </si>
  <si>
    <t xml:space="preserve">Contribución  para  el  Fortalecimiento  de  la Infraestructura Educativa </t>
  </si>
  <si>
    <t>Impuestos no comprendidos en las fracciones de la Ley de Ingresos causados en ejercicios fiscales anteriores pendientes de liquidación o pago</t>
  </si>
  <si>
    <t>Derechos por el uso, goce, aprovechamiento o explotación de bienes del dominio público.</t>
  </si>
  <si>
    <t>Concesiones de Bienes Inmuebles.</t>
  </si>
  <si>
    <t>Arrendamiento de Bienes Inmuebles.</t>
  </si>
  <si>
    <t>Derechos por Prestación de Servicios</t>
  </si>
  <si>
    <t>Por servicios de expedición y revalidación de licencias para la venta de bebidas con contenido alcohólico.</t>
  </si>
  <si>
    <t>Por expedición de licencias para la venta de bebidas con contenido alcohólico</t>
  </si>
  <si>
    <t>Por revalidación de licencias para la venta de bebidas con contenido alcohólico</t>
  </si>
  <si>
    <t>Canje de licencias de alcoholes</t>
  </si>
  <si>
    <t>Por servicios de ganadería.</t>
  </si>
  <si>
    <t>Por producción ganadera</t>
  </si>
  <si>
    <t>Por producción apícola</t>
  </si>
  <si>
    <t>Por clasificación de carnes</t>
  </si>
  <si>
    <t>Por acreditación de expendio de carnes clasificadas</t>
  </si>
  <si>
    <t>Por servicio de expedición e inscripción de títulos y autorización para ejercer cualquier profesión o especialidad.</t>
  </si>
  <si>
    <t>Por expedición de títulos profesionales en el Estado</t>
  </si>
  <si>
    <t>Por inscripción de títulos profesionales expedidos por otros Estados.</t>
  </si>
  <si>
    <t>Por autorización para ejercer cualquier profesión o especialidad y prórrogas que se otorguen</t>
  </si>
  <si>
    <t>Por servicios de certificaciones, constancias y autorizaciones</t>
  </si>
  <si>
    <t>Por servicios de expedición, reposición y revalidación anual de cédula para acreditar la inscripción en el Registro Único de Personas acreditadas.</t>
  </si>
  <si>
    <t>Por servicios de constancias de Archivo, Anuencias y Certificaciones</t>
  </si>
  <si>
    <t>Por servicios de reproducción de documentos de conformidad con la Ley de Acceso a la Información Pública.</t>
  </si>
  <si>
    <t>Por servicios prestados por la Dirección General de Notarias del Estado</t>
  </si>
  <si>
    <t>Por servicios de publicación y suscripciones en el Boletín Oficial</t>
  </si>
  <si>
    <t>Por servicios de publicación</t>
  </si>
  <si>
    <t>Por suscripciones  y venta unitaria de Boletines Oficiales</t>
  </si>
  <si>
    <t>Por copias,  certificaciones y otros servicios</t>
  </si>
  <si>
    <t>Por servicios de expedición de placas de vehículos, revalidaciones, licencias para conducir y permisos.</t>
  </si>
  <si>
    <t>Por servicios en materia de autotransporte y otros</t>
  </si>
  <si>
    <t>Por expedición o adjudicación de concesiones</t>
  </si>
  <si>
    <t>Por revisión anual de concesión</t>
  </si>
  <si>
    <t>Por expedición de permisos</t>
  </si>
  <si>
    <t>Por otros servicios en materia de autotransporte</t>
  </si>
  <si>
    <t>Por servicios del Registro Público de la Propiedad y del Comercio</t>
  </si>
  <si>
    <t>Servicios ordinarios</t>
  </si>
  <si>
    <t>Servicios urgentes</t>
  </si>
  <si>
    <t>Por servicios prestados por el Instituto Catastral y Registral, Secretaría de Infraestructura y Desarrollo Urbano, Comisión de Ecología y Desarrollo Sustentable, Secretaría de Salud Pública y Secretaría de Educación y Cultura</t>
  </si>
  <si>
    <t>Por servicios prestados por la Secretaría de Infraestructura y Desarrollo Urbano</t>
  </si>
  <si>
    <t>Por servicios prestados por la Comisión de Ecología y Desarrollo Sustentable</t>
  </si>
  <si>
    <t xml:space="preserve">Por servicios prestados por la Secretaría de Salud </t>
  </si>
  <si>
    <t>Por servicios prestados por la Secretaría de Educación y Cultura</t>
  </si>
  <si>
    <t>Por servicios prestados por el Secretario Ejecutivo de Seguridad Pública</t>
  </si>
  <si>
    <t>Por servicio prestados por la Secretaria de la Contraloría General.</t>
  </si>
  <si>
    <t>Por servicios prestados por la Unidad Estatal de Protección Civil</t>
  </si>
  <si>
    <t>Por servicios prestados por la Procuraduria General de Justicia del Estado</t>
  </si>
  <si>
    <t>Derechos no comprendidos en las fracciones de la Ley de Ingresos causados en ejercicios fiscales anteriores pendientes de liquidación o pago.</t>
  </si>
  <si>
    <t>Productos de tipo corriente</t>
  </si>
  <si>
    <t>Derivados del Uso y Aprovechamiento de bienes no sujetos a régimen de dominio público.</t>
  </si>
  <si>
    <t>Enajenación de bienes muebles</t>
  </si>
  <si>
    <t>Arrendamiento de bienes inmuebles</t>
  </si>
  <si>
    <t>Productos de Capital</t>
  </si>
  <si>
    <t>Enajenación de bienes inmuebles no sujetos a régimen de dominio público</t>
  </si>
  <si>
    <t>Venta de acciones y valores</t>
  </si>
  <si>
    <t>Productos no comprendidos en las fracciones de la Ley de Ingresos causados en ejercicios fiscales anteriores pendientes de liquidación o pago</t>
  </si>
  <si>
    <t>Aprovechamientos de tipo corriente</t>
  </si>
  <si>
    <t>Incentivos derivados de la colaboración fiscal</t>
  </si>
  <si>
    <t>Notificación y cobranza Anexo 18</t>
  </si>
  <si>
    <t>Incentivos económicos por recaudación del Impuesto Sobre la Renta derivado de la enajenación de terrenos y construcciones.</t>
  </si>
  <si>
    <t>Fondo de Compensación para el resarcimiento por disminución del Impuesto Sobre Automóviles Nuevos</t>
  </si>
  <si>
    <t>Por funciones operativas de administración de los derechos federales en materia de vida silvestre</t>
  </si>
  <si>
    <t>Incentivos económicos por recaudación de derechos federales por la inspección y vigilancia de obras públicas</t>
  </si>
  <si>
    <t>Reintegros de sueldos y prestaciones laborales</t>
  </si>
  <si>
    <t>Otros reintegros</t>
  </si>
  <si>
    <t>Herencias vacantes</t>
  </si>
  <si>
    <t>Aprovechamientos por Cooperaciones</t>
  </si>
  <si>
    <t>Ingresos provenientes de ejercicios fiscales anteriores</t>
  </si>
  <si>
    <t>Donativos</t>
  </si>
  <si>
    <t>Venta de bases de licitación</t>
  </si>
  <si>
    <t>Ingresos por pólizas de seguros</t>
  </si>
  <si>
    <t>Holograma Only Sonora</t>
  </si>
  <si>
    <t>Cuotas condominales</t>
  </si>
  <si>
    <t>Ajuste por redondeo en bancos</t>
  </si>
  <si>
    <t>Aprovechamientos diversos</t>
  </si>
  <si>
    <t>Aportaciones voluntarias</t>
  </si>
  <si>
    <t>Otros aprovechamientos</t>
  </si>
  <si>
    <t>Aprovechamientos de Capital</t>
  </si>
  <si>
    <t>Aprovechamientos no comprendidos en las fracciones de la Ley de Ingresos causados en ejercicios fiscales anteriores pendientes de liquidación o pago</t>
  </si>
  <si>
    <t>Mantenimiento y conservación del Programa Urbano Multifinalitario y del Catastro</t>
  </si>
  <si>
    <t>PARTICIPACIONES Y APORTACIONES</t>
  </si>
  <si>
    <t>Participaciones</t>
  </si>
  <si>
    <t>Fondo General de Participaciones</t>
  </si>
  <si>
    <t>Fondo de Fiscalización</t>
  </si>
  <si>
    <t>Fondo de Impuestos Especiales sobre Producción y Servicios</t>
  </si>
  <si>
    <t>Participación ISR retenido a personal subsordinado  a dependencias de la entidad federativa, mpios. y organismos.</t>
  </si>
  <si>
    <t>Aportaciones</t>
  </si>
  <si>
    <t>Fondo de Aportaciones para la Nómina Educativa y Gasto Operativo</t>
  </si>
  <si>
    <t>Fondo para la Infraestructura Social Municipal</t>
  </si>
  <si>
    <t>Fondo para la Infraestructura Social Estatal</t>
  </si>
  <si>
    <t>Fondo de Aportaciones para el Fortalecimiento de los Municipios y de las Demarcaciones Territoriales del Distrito Federal</t>
  </si>
  <si>
    <t>Asistencia Social .- DIF</t>
  </si>
  <si>
    <t>Infraestructura para Educación Básica</t>
  </si>
  <si>
    <t>Infraestructura para Educación Superior</t>
  </si>
  <si>
    <t>Infraestructura para Educación Media Superior</t>
  </si>
  <si>
    <t>Fondo de Aportaciones para la Seguridad Pública</t>
  </si>
  <si>
    <t>Fondo de Aportaciones para la Educación Tecnológica y de Adultos</t>
  </si>
  <si>
    <t>Educación Tecnológica</t>
  </si>
  <si>
    <t>Educación de Adultos</t>
  </si>
  <si>
    <t>Fondo de Aportaciones para el Fortalecimiento de las Entidades Federativas</t>
  </si>
  <si>
    <t>Convenios</t>
  </si>
  <si>
    <t>Convenios de Descentralización y Reasignación de Recursos</t>
  </si>
  <si>
    <t>Ingresos Propios de las Entidades Paraestatales</t>
  </si>
  <si>
    <t>Biblioteca Publica Jesus Corral Ruiz</t>
  </si>
  <si>
    <t>Centro Cultural Musas</t>
  </si>
  <si>
    <t>Colegio de Bachilleres del Estado de Sonora</t>
  </si>
  <si>
    <t>Colegio de Educación Profesional Técnica del Estado de Sonora</t>
  </si>
  <si>
    <t>Colegio de Estudios Científicos y Tecnológicos del Estado de Sonora</t>
  </si>
  <si>
    <t>Delfinario Sonora</t>
  </si>
  <si>
    <t>El Colegio de Sonora</t>
  </si>
  <si>
    <t>Fondo Nuevo Sonora</t>
  </si>
  <si>
    <t>Instituto de Crédito Educativo del Estado de Sonora</t>
  </si>
  <si>
    <t>Instituto de Formación Docente del Estado de Sonora</t>
  </si>
  <si>
    <t>Instituto Sonorense de Administración Publica A.C.</t>
  </si>
  <si>
    <t>Instituto Sonorense de Cultura</t>
  </si>
  <si>
    <t>Instituto Sonorense de Educación para Adultos</t>
  </si>
  <si>
    <t>Instituto Sonorense de Infraestructura Educativa</t>
  </si>
  <si>
    <t>Instituto Tecnológico de Sonora</t>
  </si>
  <si>
    <t>Instituto Tecnológico Superior de Cajeme</t>
  </si>
  <si>
    <t>Instituto Tecnológico Superior de Cananea</t>
  </si>
  <si>
    <t>Instituto Tecnológico Superior de Puerto Peñasco</t>
  </si>
  <si>
    <t>Junta de Caminos del Estado de Sonora</t>
  </si>
  <si>
    <t>La Burbuja Museo del Niño</t>
  </si>
  <si>
    <t>Radio Sonora</t>
  </si>
  <si>
    <t>Servicio de Administración y Enajenación de Entidades del Gobierno del Estado</t>
  </si>
  <si>
    <t>Servicios de Salud de Sonora</t>
  </si>
  <si>
    <t>Servicios Educativos de Sonora</t>
  </si>
  <si>
    <t>Sistema de Parques Industriales</t>
  </si>
  <si>
    <t>Telefonía Rural de Sonora</t>
  </si>
  <si>
    <t>Universidad Estatal de Sonora</t>
  </si>
  <si>
    <t>Universidad Tecnológica de Guaymas</t>
  </si>
  <si>
    <t>Universidad Tecnológica de Hermosillo</t>
  </si>
  <si>
    <t>Universidad Tecnológica de Nogales</t>
  </si>
  <si>
    <t>Progreso, Fideicomiso Promotor Urbano de Sonora.</t>
  </si>
  <si>
    <t>Operador de Proyectos Estratégicos del Estado (IMPULSOR).</t>
  </si>
  <si>
    <t>Instituto de Seguridad y Servicios Sociales para los Trabajadores del Estado de Sonora</t>
  </si>
  <si>
    <t>Subsidios y Subvenciones</t>
  </si>
  <si>
    <t xml:space="preserve">Fideicomiso para la Infraestructura en los Estados </t>
  </si>
  <si>
    <t>Aportación Federal al Régimen Estatal de Protección Social en Salud</t>
  </si>
  <si>
    <t>Para alimentación de reos y dignificación penitenciaria. Socorro de Ley</t>
  </si>
  <si>
    <t xml:space="preserve">Fondo de Infraestructura para Entidades Federativas </t>
  </si>
  <si>
    <t>Subsidio a las Entidades Federativas para el Fortalecimiento de las Instituciones de Seguridad Publica para Mandos Policiales</t>
  </si>
  <si>
    <t>Fondo de Infraestructura Deportiva</t>
  </si>
  <si>
    <t>Fondo de Cultura</t>
  </si>
  <si>
    <t>Fideicomiso para Coadyuvar al Desarrollo de las Entidades Federativas y Municipios (FIDEM)</t>
  </si>
  <si>
    <t xml:space="preserve">Fondo de Pavimentación, Espacios Deportivos, Alumbrado Público y Rehabilitación de Infraestructura Educativa en los Municipios (FOPEDEM) </t>
  </si>
  <si>
    <t>Fondo para la Accesibilidad del Transporte Público para Personas con Discapacidad</t>
  </si>
  <si>
    <t>Transferencias a Fideicomisos, Mandatos y Análogos</t>
  </si>
  <si>
    <t>Proveniente de la explotación del Puente Federal de Peaje de San Luís Río Colorado</t>
  </si>
  <si>
    <t>INGRESOS DERIVADOS DE FINANCIAMIENTO</t>
  </si>
  <si>
    <t>Diferimiento de Pagos</t>
  </si>
  <si>
    <t>Créditos a corto plazo</t>
  </si>
  <si>
    <t>Créditos a largo plazo</t>
  </si>
  <si>
    <t xml:space="preserve">Por expedición de placas de circulación </t>
  </si>
  <si>
    <t>Por revalidación de placas de circulación</t>
  </si>
  <si>
    <t>Por expedición de licencias de conducir</t>
  </si>
  <si>
    <t>Otros servicios vehiculares</t>
  </si>
  <si>
    <t xml:space="preserve">Servicios Personales </t>
  </si>
  <si>
    <t>Gasto Corriente</t>
  </si>
  <si>
    <t xml:space="preserve">Gasto de Operación </t>
  </si>
  <si>
    <t xml:space="preserve">Fondo de Compensacion </t>
  </si>
  <si>
    <t xml:space="preserve">TOTAL  INGRESOS  </t>
  </si>
  <si>
    <t xml:space="preserve">Contribución  para  el  Fortalecimiento  y Sostenimiento para la Cruz Roja  </t>
  </si>
  <si>
    <t>Por otros servicios de la Dirección General de Alcoholes</t>
  </si>
  <si>
    <t>Infraestructura para Educación Básica Potenciada</t>
  </si>
  <si>
    <t>Infraestructura para Educación Superior Potenciada</t>
  </si>
  <si>
    <t>Infraestructura para Educación Media Superior Potenciada</t>
  </si>
  <si>
    <t>Fondo para el fortalecimiento de la Infraestructura Estatal y Municipal</t>
  </si>
  <si>
    <t>Centro de Evaluación y Control de Confianza C3</t>
  </si>
  <si>
    <t>Centro Regional de Formación Docente e Investigación Educativa</t>
  </si>
  <si>
    <t>Comisión de Ecología y Desarrollo Sustentable del Estado de Sonora</t>
  </si>
  <si>
    <t>Comisión del Deporte del Estado de Sonora</t>
  </si>
  <si>
    <t>Comisión Estatal del Agua</t>
  </si>
  <si>
    <t>Fondo de Operaciones de Obras Sonora SI</t>
  </si>
  <si>
    <t>Instituto de Acuacultura del Estado de Sonora.</t>
  </si>
  <si>
    <t>Instituto de Capacitación Para el Trabajo del Estado de Sonora</t>
  </si>
  <si>
    <t>Instituto Superior de Seguridad Pública del Estado</t>
  </si>
  <si>
    <t>Sistema Para el Desarrollo Integral de la Familia en el Estado de Sonora</t>
  </si>
  <si>
    <t>Universidad de La Sierra</t>
  </si>
  <si>
    <t>Universidad Tecnológica de Etchojoa</t>
  </si>
  <si>
    <t>Universidad Tecnológica de Puerto Peñasco</t>
  </si>
  <si>
    <t>Universidad Tecnológica de San Luis R.C.</t>
  </si>
  <si>
    <t>Fondo para Desarrollo Regional Sustentable de Estados y Municipios Mineros</t>
  </si>
  <si>
    <t>Fondo Apoyo a Migrantes</t>
  </si>
  <si>
    <t>TELEMAX S.A. DE C.V.</t>
  </si>
  <si>
    <t>Fideicomiso Fondo Revolvente de Sonora</t>
  </si>
  <si>
    <t>Universidad Tecnológica del Sur de Sonora</t>
  </si>
  <si>
    <t>Comisión de Vivienda del Estado de Sonora</t>
  </si>
  <si>
    <t>Fideicomiso Puente Colorado</t>
  </si>
  <si>
    <t>Instituto Sonorense de la Juventud</t>
  </si>
  <si>
    <t>Programa Infraestructura Educacion Media Superior 2015</t>
  </si>
  <si>
    <t>-</t>
  </si>
  <si>
    <t>Por canje de placas de circulación</t>
  </si>
  <si>
    <t>Fondo de Aportaciones para la Educación Básica y Normal</t>
  </si>
  <si>
    <t>Para servicios educativos descentralizados</t>
  </si>
  <si>
    <t>Fondo de Apoyo para Infraestructura y Seguridad</t>
  </si>
  <si>
    <t>Contribución al Fortalecimiento Municipal</t>
  </si>
  <si>
    <t xml:space="preserve">Impuesto Sobre la Extracción de Materiales Pétreos </t>
  </si>
  <si>
    <t>Incentivos económicos por recaudación del Impuesto al Valor Agregado derivado del régimen de pequeños contribuyentes</t>
  </si>
  <si>
    <t>Incentivos económicos por recaudación del Impuesto Empresarial a Tasa Única derivado del régimen de pequeños contribuyentes</t>
  </si>
  <si>
    <t>Incentivos económicos del Impuesto Sobre la Renta derivado del régimen intermedio de personas físicas con actividades empresariales</t>
  </si>
  <si>
    <t>Por funciones operativas de administración de los derechos por pesca deportiva y recreativa</t>
  </si>
  <si>
    <t>Para servicios educativos estatales</t>
  </si>
  <si>
    <t>Programa de coordinación celebrado entre la SEC y ayuntamientos en materia de transporte escolar</t>
  </si>
  <si>
    <t>Recuperación de Inversiones Productivas</t>
  </si>
  <si>
    <t>Impuesto  sobre Tenencia o Uso de Vehículos</t>
  </si>
  <si>
    <t>Por la suscripción de títulos de crédito</t>
  </si>
  <si>
    <t>OTROS INGRESOS ESTATALES</t>
  </si>
  <si>
    <t>INCENTIVOS ECONOMICOS POR RECAUDACION DE DERECHOS POR LA INSPECCION Y VIGILANCIA DE OBRAS PUBLICAS</t>
  </si>
  <si>
    <t>POR LA EMISION DE VALORES O FINANCIAMIENTOS A CARGO DEL FIDEICOMISO DE FINANCIAMIENTO A QUE SE REFIERE EL DECRETO No. 70 APROBADO POR EL PODER LEGISLATIVO DE SONORA EL 20 DE AGOSTO DE 2007.</t>
  </si>
  <si>
    <t>REINTEGROS PROVENIENTES DEL FIDEICOMISO A QUE SE REFIERE EL DECRETO No. 70 APROBADO POR EL PODER LEGISLATIVO DE SONORA EL 20 DE AGOSTO DE 2007.</t>
  </si>
  <si>
    <t>EXCEDENTES PROVENIENTES DEL FIDEICOMISO DE FINANCIAMIENTO A QUE SE REFIERE EL DECRETO No. 70 APROBADO POR EL PODER LEGISLATIVO DE SONORA EL 20 DE AGOSTO DE 2007.</t>
  </si>
  <si>
    <t>Pesos</t>
  </si>
  <si>
    <t>Ingresos por Concepto</t>
  </si>
  <si>
    <t>CEDES</t>
  </si>
  <si>
    <t>Ingresos por Concepto de Impuestos</t>
  </si>
  <si>
    <t>Ingresos por Concepto de Derechos</t>
  </si>
  <si>
    <t>Ingresos por Concepto de Productos</t>
  </si>
  <si>
    <t>Derivados de la Explotación de Bienes del Dominio Privado</t>
  </si>
  <si>
    <t>Ingresos Derivados de Venta De Bienes y Valores</t>
  </si>
  <si>
    <t>N/A</t>
  </si>
  <si>
    <t>N/A No Aplica, ya sea porque no estaba creado o por que fue derogado.</t>
  </si>
  <si>
    <t>Fuente: Cuentas Publicas del Estado 2010 al 2016.</t>
  </si>
  <si>
    <t>ND</t>
  </si>
  <si>
    <t>N/D No se dispone de información.</t>
  </si>
  <si>
    <t>Ingresos por Concepto de Aprovechamientos</t>
  </si>
  <si>
    <t>Fondo de compensación del Régimen de Pequeños Contribuyentes</t>
  </si>
  <si>
    <t>Impuesto Especial sobre Producción y Servicios a la Gasolina y Diésel, Artículo 2° A, fracción II</t>
  </si>
  <si>
    <t>Incentivos económicos por recaudación de derechos por la inspección y vigilancia de obras publicas</t>
  </si>
  <si>
    <t>Por la emisión de valores o financiamientos a cargo del fideicomiso de financiamiento a que se refiere el decreto no. 70 aprobado por el poder legislativo de sonora el 20 de agosto de 2007.</t>
  </si>
  <si>
    <t>Reintegros provenientes del fideicomiso a que se refiere el decreto no. 70 aprobado por el poder legislativo de sonora el 20 de agosto de 2007.</t>
  </si>
  <si>
    <t>Excedentes provenientes del fideicomiso de financiamiento a que se refiere el decreto no. 70 aprobado por el poder legislativo de sonora el 20 de agosto de 2007.</t>
  </si>
  <si>
    <t>Incentivos del régimen de incorporación fiscal</t>
  </si>
  <si>
    <t>Ingreso derivado del estímulo fiscal de ISR</t>
  </si>
  <si>
    <t>MULTAS</t>
  </si>
  <si>
    <t>RECARGOS</t>
  </si>
  <si>
    <t>INDEMNIZACIONES</t>
  </si>
  <si>
    <t>ACTOS DE FISCALIZACION SOBRE IMPUESTOS FEDERALES</t>
  </si>
  <si>
    <t>NOTIFICACION Y COBRANZA DE IMPUESTOS FEDERALES</t>
  </si>
  <si>
    <t>INCENTIVOS ECONOMICOS POR RECAUDACION DEL IMPUESTO SOBRE LA RENTA DERIVADO DEL REGIMEN DE PEQUEÑOS CONTRIBUYENTES</t>
  </si>
  <si>
    <t>INCENTIVOS ECONOMICOS POR RECAUDACION DEL IMPUESTO AL VALOR AGREGADO DERIVADO DEL REGIMEN DE PEQUEÑOS CONTRIBUYENTES</t>
  </si>
  <si>
    <t xml:space="preserve">INCENTIVOS ECONÓMICOS POR RECAUDACIÓN DEL IMPUESTO EMPRESARIAL A TASA UNICA DERIVADO DEL RÉGIMEN DE PEQUEÑOS CONTRIBUYENTES </t>
  </si>
  <si>
    <t>INCENTIVOS ECONOMICOS POR  RECAUDACION DEL IMPUESTO SOBRE LA RENTA DERIVADO DEL REGIMEN INTERMEDIO DE PERSONAS FISICAS CON ACTIVIDADES EMPRESARIALES</t>
  </si>
  <si>
    <t>INCENTIVOS ECONOMICOS POR RECAUDACION DEL IMPUESTO SOBRE LA RENTA DERIVADO DE LA ENAJENACION DE TERRENOS Y CONSTRUCCIONES</t>
  </si>
  <si>
    <t>POR ACTOS EN MATERIA DE COMERCIO EXTERIOR</t>
  </si>
  <si>
    <t>MANTENIMIENTO Y CONSERVACION DEL PROGRAMA URBANO MULTIFINALITARIO Y DEL CATASTRO</t>
  </si>
  <si>
    <t>PROVENIENTES DE LA EXPLOTACION DEL PUENTE FEDERAL DE PEAJE SAN LUIS RIO COLORADO</t>
  </si>
  <si>
    <t>IMPUESTO SOBRE TENENCIA O USO DE VEHICULOS</t>
  </si>
  <si>
    <t>IMPUESTO SOBRE AUTOMOVILES NUEVOS</t>
  </si>
  <si>
    <t>FONDO DE COMPENSACION PARA EL RESARCIMIENTO POR DISMINUCION DEL IMPUESTO SOBRE AUTOMOVILES NUEVOS</t>
  </si>
  <si>
    <t>INCENTIVOS POR IMPORTACION DEFINITIVA DE VEHICULOS</t>
  </si>
  <si>
    <t>PROGRAMA DE COORDINACION CELEBRADO ENTRE LA SEC Y AYUNTAMIENTOS EN MATERIA DE TRANSPORTE ESCOLAR</t>
  </si>
  <si>
    <t>POR FUNCIONES OPERATIVAS DE ADMINISTRACION DE LOS DERECHOS FEDERALES EN MATERIA DE VIDA SILVESTRE</t>
  </si>
  <si>
    <t>RECURSOS PROVENIENTES DE EJERCICIOS FISCALES ANTERIORES</t>
  </si>
  <si>
    <t>OTROS</t>
  </si>
  <si>
    <t>TOTAL DE APROVECHAMIENTOS</t>
  </si>
  <si>
    <t>N/D</t>
  </si>
  <si>
    <t>N/A No Aplica.</t>
  </si>
  <si>
    <t>2010 *</t>
  </si>
  <si>
    <t>* Nota: debido a la armonización contable se reubicaron del rubro de aprovechamientos, el concepto de Mantenimiento y Conservación del Programa Urbano Multifinalitario y del Catastro y el de Provenientes de la Explotación del Puente Federal de Peaje San Luis Río Colorado a Ingresos por Venta de Bienes y Servicios y al de Transferencias, Asignaciones, Subsidios y Otras Ayudas respectivamente.</t>
  </si>
  <si>
    <t>Ingresos por Concepto de Venta de Bienes y Servicios</t>
  </si>
  <si>
    <t>* Nota: Debido a la armonización contable se reubicaron del rubro de aprovechamientos, el concepto de Mantenimiento y Conservación del Programa Urbano Multifinalitario y del Catastro a este rubro.</t>
  </si>
  <si>
    <t>Ingresos por Concepto de Participaciones, Aportaciones y Convenios</t>
  </si>
  <si>
    <t xml:space="preserve">Ingresos por Concepto Transferencias, Asignaciones, </t>
  </si>
  <si>
    <t>Subsidios y Otras Ayudas</t>
  </si>
  <si>
    <t>Ingresos Derivados de Financiamiento</t>
  </si>
  <si>
    <t>Museo Sonora en la Revolución</t>
  </si>
  <si>
    <t>Fideicomiso de Rescate a la Mediana Empresa</t>
  </si>
  <si>
    <t>Fondo Estatal para Proyectos Productivos de la Mujer</t>
  </si>
  <si>
    <t>Fondo para las Actividades Productivas del Estado de Sonora</t>
  </si>
  <si>
    <t>Patronato de la Biblioteca Pública de Ciudad Obregón</t>
  </si>
  <si>
    <t>Procuraduría Ambiental del Estado de Sonora</t>
  </si>
  <si>
    <t>* Nota: debido a la armonización contable se reubicaron del rubro de aprovechamientos, el concepto de Provenientes de la Explotación del Puente Federal de Peaje San Luis Río Colorado a esteconcepto.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</si>
</sst>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615">
    <xf numFmtId="0" fontId="0" fillId="0" borderId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0" fillId="2" borderId="0" applyNumberFormat="0" applyBorder="0" applyAlignment="0" applyProtection="0"/>
    <xf numFmtId="0" fontId="20" fillId="6" borderId="0" applyNumberFormat="0" applyBorder="0" applyAlignment="0" applyProtection="0"/>
    <xf numFmtId="0" fontId="18" fillId="6" borderId="1" applyNumberFormat="0" applyAlignment="0" applyProtection="0"/>
    <xf numFmtId="0" fontId="22" fillId="3" borderId="8" applyNumberFormat="0" applyAlignment="0" applyProtection="0"/>
    <xf numFmtId="0" fontId="11" fillId="3" borderId="1" applyNumberFormat="0" applyAlignment="0" applyProtection="0"/>
    <xf numFmtId="0" fontId="19" fillId="0" borderId="6" applyNumberFormat="0" applyFill="0" applyAlignment="0" applyProtection="0"/>
    <xf numFmtId="0" fontId="12" fillId="4" borderId="2" applyNumberFormat="0" applyAlignment="0" applyProtection="0"/>
    <xf numFmtId="0" fontId="32" fillId="0" borderId="0" applyNumberFormat="0" applyFill="0" applyBorder="0" applyAlignment="0" applyProtection="0"/>
    <xf numFmtId="0" fontId="21" fillId="7" borderId="7" applyNumberFormat="0" applyFont="0" applyAlignment="0" applyProtection="0"/>
    <xf numFmtId="0" fontId="13" fillId="0" borderId="0" applyNumberFormat="0" applyFill="0" applyBorder="0" applyAlignment="0" applyProtection="0"/>
    <xf numFmtId="0" fontId="31" fillId="0" borderId="12" applyNumberFormat="0" applyFill="0" applyAlignment="0" applyProtection="0"/>
    <xf numFmtId="4" fontId="23" fillId="8" borderId="9" applyNumberFormat="0" applyProtection="0">
      <alignment vertical="center"/>
    </xf>
    <xf numFmtId="4" fontId="24" fillId="8" borderId="9" applyNumberFormat="0" applyProtection="0">
      <alignment vertical="center"/>
    </xf>
    <xf numFmtId="4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top" indent="1"/>
    </xf>
    <xf numFmtId="4" fontId="23" fillId="9" borderId="0" applyNumberFormat="0" applyProtection="0">
      <alignment horizontal="left" vertical="center" indent="1"/>
    </xf>
    <xf numFmtId="4" fontId="25" fillId="10" borderId="9" applyNumberFormat="0" applyProtection="0">
      <alignment horizontal="right" vertical="center"/>
    </xf>
    <xf numFmtId="4" fontId="25" fillId="11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13" borderId="9" applyNumberFormat="0" applyProtection="0">
      <alignment horizontal="right" vertical="center"/>
    </xf>
    <xf numFmtId="4" fontId="25" fillId="14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17" borderId="9" applyNumberFormat="0" applyProtection="0">
      <alignment horizontal="right" vertical="center"/>
    </xf>
    <xf numFmtId="4" fontId="25" fillId="18" borderId="9" applyNumberFormat="0" applyProtection="0">
      <alignment horizontal="right" vertical="center"/>
    </xf>
    <xf numFmtId="4" fontId="23" fillId="19" borderId="10" applyNumberFormat="0" applyProtection="0">
      <alignment horizontal="left" vertical="center" indent="1"/>
    </xf>
    <xf numFmtId="4" fontId="25" fillId="20" borderId="0" applyNumberFormat="0" applyProtection="0">
      <alignment horizontal="left" vertical="center" indent="1"/>
    </xf>
    <xf numFmtId="4" fontId="26" fillId="21" borderId="0" applyNumberFormat="0" applyProtection="0">
      <alignment horizontal="left" vertical="center" indent="1"/>
    </xf>
    <xf numFmtId="4" fontId="25" fillId="9" borderId="9" applyNumberFormat="0" applyProtection="0">
      <alignment horizontal="right" vertical="center"/>
    </xf>
    <xf numFmtId="4" fontId="25" fillId="20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0" fontId="21" fillId="21" borderId="9" applyNumberFormat="0" applyProtection="0">
      <alignment horizontal="left" vertical="center" indent="1"/>
    </xf>
    <xf numFmtId="0" fontId="21" fillId="21" borderId="9" applyNumberFormat="0" applyProtection="0">
      <alignment horizontal="left" vertical="top" indent="1"/>
    </xf>
    <xf numFmtId="0" fontId="21" fillId="9" borderId="9" applyNumberFormat="0" applyProtection="0">
      <alignment horizontal="left" vertical="center" indent="1"/>
    </xf>
    <xf numFmtId="0" fontId="21" fillId="9" borderId="9" applyNumberFormat="0" applyProtection="0">
      <alignment horizontal="left" vertical="top" indent="1"/>
    </xf>
    <xf numFmtId="0" fontId="21" fillId="22" borderId="9" applyNumberFormat="0" applyProtection="0">
      <alignment horizontal="left" vertical="center" indent="1"/>
    </xf>
    <xf numFmtId="0" fontId="21" fillId="22" borderId="9" applyNumberFormat="0" applyProtection="0">
      <alignment horizontal="left" vertical="top" indent="1"/>
    </xf>
    <xf numFmtId="0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0" fontId="21" fillId="23" borderId="11" applyNumberFormat="0">
      <protection locked="0"/>
    </xf>
    <xf numFmtId="4" fontId="25" fillId="24" borderId="9" applyNumberFormat="0" applyProtection="0">
      <alignment vertical="center"/>
    </xf>
    <xf numFmtId="4" fontId="27" fillId="24" borderId="9" applyNumberFormat="0" applyProtection="0">
      <alignment vertical="center"/>
    </xf>
    <xf numFmtId="4" fontId="25" fillId="24" borderId="9" applyNumberFormat="0" applyProtection="0">
      <alignment horizontal="left" vertical="center" indent="1"/>
    </xf>
    <xf numFmtId="0" fontId="25" fillId="24" borderId="9" applyNumberFormat="0" applyProtection="0">
      <alignment horizontal="left" vertical="top" indent="1"/>
    </xf>
    <xf numFmtId="4" fontId="25" fillId="20" borderId="9" applyNumberFormat="0" applyProtection="0">
      <alignment horizontal="right" vertical="center"/>
    </xf>
    <xf numFmtId="4" fontId="27" fillId="20" borderId="9" applyNumberFormat="0" applyProtection="0">
      <alignment horizontal="right" vertical="center"/>
    </xf>
    <xf numFmtId="4" fontId="25" fillId="9" borderId="9" applyNumberFormat="0" applyProtection="0">
      <alignment horizontal="left" vertical="center" indent="1"/>
    </xf>
    <xf numFmtId="0" fontId="25" fillId="9" borderId="9" applyNumberFormat="0" applyProtection="0">
      <alignment horizontal="left" vertical="top" indent="1"/>
    </xf>
    <xf numFmtId="4" fontId="28" fillId="25" borderId="0" applyNumberFormat="0" applyProtection="0">
      <alignment horizontal="left" vertical="center" indent="1"/>
    </xf>
    <xf numFmtId="4" fontId="29" fillId="20" borderId="9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34" fillId="49" borderId="0" applyNumberFormat="0" applyBorder="0" applyAlignment="0" applyProtection="0"/>
    <xf numFmtId="0" fontId="6" fillId="0" borderId="0"/>
    <xf numFmtId="0" fontId="21" fillId="0" borderId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0" fillId="2" borderId="0" applyNumberFormat="0" applyBorder="0" applyAlignment="0" applyProtection="0"/>
    <xf numFmtId="0" fontId="20" fillId="6" borderId="0" applyNumberFormat="0" applyBorder="0" applyAlignment="0" applyProtection="0"/>
    <xf numFmtId="0" fontId="18" fillId="6" borderId="1" applyNumberFormat="0" applyAlignment="0" applyProtection="0"/>
    <xf numFmtId="0" fontId="22" fillId="3" borderId="8" applyNumberFormat="0" applyAlignment="0" applyProtection="0"/>
    <xf numFmtId="0" fontId="11" fillId="3" borderId="1" applyNumberFormat="0" applyAlignment="0" applyProtection="0"/>
    <xf numFmtId="0" fontId="19" fillId="0" borderId="6" applyNumberFormat="0" applyFill="0" applyAlignment="0" applyProtection="0"/>
    <xf numFmtId="0" fontId="12" fillId="4" borderId="2" applyNumberFormat="0" applyAlignment="0" applyProtection="0"/>
    <xf numFmtId="0" fontId="32" fillId="0" borderId="0" applyNumberFormat="0" applyFill="0" applyBorder="0" applyAlignment="0" applyProtection="0"/>
    <xf numFmtId="0" fontId="21" fillId="7" borderId="7" applyNumberFormat="0" applyFont="0" applyAlignment="0" applyProtection="0"/>
    <xf numFmtId="0" fontId="1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6" fillId="0" borderId="0"/>
    <xf numFmtId="0" fontId="21" fillId="23" borderId="13" applyNumberFormat="0">
      <protection locked="0"/>
    </xf>
    <xf numFmtId="0" fontId="6" fillId="0" borderId="0"/>
    <xf numFmtId="0" fontId="6" fillId="0" borderId="0"/>
    <xf numFmtId="0" fontId="21" fillId="0" borderId="0"/>
    <xf numFmtId="4" fontId="25" fillId="20" borderId="0" applyNumberFormat="0" applyProtection="0">
      <alignment horizontal="left" vertical="center" indent="1"/>
    </xf>
    <xf numFmtId="4" fontId="25" fillId="9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17" applyNumberFormat="0" applyAlignment="0" applyProtection="0"/>
    <xf numFmtId="0" fontId="42" fillId="54" borderId="18" applyNumberFormat="0" applyAlignment="0" applyProtection="0"/>
    <xf numFmtId="0" fontId="43" fillId="54" borderId="17" applyNumberFormat="0" applyAlignment="0" applyProtection="0"/>
    <xf numFmtId="0" fontId="44" fillId="0" borderId="19" applyNumberFormat="0" applyFill="0" applyAlignment="0" applyProtection="0"/>
    <xf numFmtId="0" fontId="45" fillId="55" borderId="20" applyNumberFormat="0" applyAlignment="0" applyProtection="0"/>
    <xf numFmtId="0" fontId="46" fillId="0" borderId="0" applyNumberFormat="0" applyFill="0" applyBorder="0" applyAlignment="0" applyProtection="0"/>
    <xf numFmtId="0" fontId="6" fillId="56" borderId="2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0" fillId="2" borderId="0" applyNumberFormat="0" applyBorder="0" applyAlignment="0" applyProtection="0"/>
    <xf numFmtId="0" fontId="20" fillId="6" borderId="0" applyNumberFormat="0" applyBorder="0" applyAlignment="0" applyProtection="0"/>
    <xf numFmtId="0" fontId="18" fillId="6" borderId="1" applyNumberFormat="0" applyAlignment="0" applyProtection="0"/>
    <xf numFmtId="0" fontId="22" fillId="3" borderId="8" applyNumberFormat="0" applyAlignment="0" applyProtection="0"/>
    <xf numFmtId="0" fontId="11" fillId="3" borderId="1" applyNumberFormat="0" applyAlignment="0" applyProtection="0"/>
    <xf numFmtId="0" fontId="19" fillId="0" borderId="6" applyNumberFormat="0" applyFill="0" applyAlignment="0" applyProtection="0"/>
    <xf numFmtId="0" fontId="12" fillId="4" borderId="2" applyNumberFormat="0" applyAlignment="0" applyProtection="0"/>
    <xf numFmtId="0" fontId="32" fillId="0" borderId="0" applyNumberFormat="0" applyFill="0" applyBorder="0" applyAlignment="0" applyProtection="0"/>
    <xf numFmtId="0" fontId="21" fillId="7" borderId="7" applyNumberFormat="0" applyFont="0" applyAlignment="0" applyProtection="0"/>
    <xf numFmtId="0" fontId="1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56" borderId="2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6" borderId="2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0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56" borderId="2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6" borderId="2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56" borderId="2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6" borderId="2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0" borderId="0"/>
  </cellStyleXfs>
  <cellXfs count="172">
    <xf numFmtId="0" fontId="0" fillId="0" borderId="0" xfId="0"/>
    <xf numFmtId="0" fontId="51" fillId="0" borderId="0" xfId="0" applyFont="1"/>
    <xf numFmtId="0" fontId="52" fillId="0" borderId="0" xfId="0" applyFont="1"/>
    <xf numFmtId="0" fontId="53" fillId="0" borderId="0" xfId="0" applyFont="1"/>
    <xf numFmtId="3" fontId="53" fillId="0" borderId="0" xfId="0" applyNumberFormat="1" applyFont="1"/>
    <xf numFmtId="0" fontId="54" fillId="0" borderId="0" xfId="0" applyFont="1"/>
    <xf numFmtId="0" fontId="55" fillId="0" borderId="0" xfId="57" applyFont="1" applyAlignment="1">
      <alignment horizontal="left"/>
    </xf>
    <xf numFmtId="4" fontId="54" fillId="0" borderId="0" xfId="0" applyNumberFormat="1" applyFont="1"/>
    <xf numFmtId="37" fontId="53" fillId="0" borderId="0" xfId="0" applyNumberFormat="1" applyFont="1"/>
    <xf numFmtId="3" fontId="53" fillId="58" borderId="0" xfId="0" applyNumberFormat="1" applyFont="1" applyFill="1"/>
    <xf numFmtId="4" fontId="54" fillId="58" borderId="0" xfId="0" applyNumberFormat="1" applyFont="1" applyFill="1"/>
    <xf numFmtId="3" fontId="53" fillId="0" borderId="25" xfId="0" applyNumberFormat="1" applyFont="1" applyBorder="1"/>
    <xf numFmtId="3" fontId="53" fillId="58" borderId="25" xfId="0" applyNumberFormat="1" applyFont="1" applyFill="1" applyBorder="1"/>
    <xf numFmtId="3" fontId="54" fillId="58" borderId="25" xfId="0" applyNumberFormat="1" applyFont="1" applyFill="1" applyBorder="1"/>
    <xf numFmtId="3" fontId="53" fillId="0" borderId="25" xfId="0" applyNumberFormat="1" applyFont="1" applyFill="1" applyBorder="1" applyAlignment="1">
      <alignment vertical="center"/>
    </xf>
    <xf numFmtId="3" fontId="53" fillId="58" borderId="25" xfId="0" applyNumberFormat="1" applyFont="1" applyFill="1" applyBorder="1" applyAlignment="1">
      <alignment vertical="center"/>
    </xf>
    <xf numFmtId="3" fontId="54" fillId="58" borderId="25" xfId="0" applyNumberFormat="1" applyFont="1" applyFill="1" applyBorder="1" applyAlignment="1">
      <alignment vertical="center"/>
    </xf>
    <xf numFmtId="3" fontId="53" fillId="0" borderId="25" xfId="0" applyNumberFormat="1" applyFont="1" applyBorder="1" applyAlignment="1">
      <alignment vertical="center"/>
    </xf>
    <xf numFmtId="0" fontId="53" fillId="58" borderId="25" xfId="0" applyFont="1" applyFill="1" applyBorder="1"/>
    <xf numFmtId="3" fontId="56" fillId="0" borderId="25" xfId="0" applyNumberFormat="1" applyFont="1" applyFill="1" applyBorder="1" applyAlignment="1">
      <alignment vertical="center"/>
    </xf>
    <xf numFmtId="0" fontId="53" fillId="0" borderId="25" xfId="0" applyFont="1" applyBorder="1" applyAlignment="1">
      <alignment horizontal="center"/>
    </xf>
    <xf numFmtId="3" fontId="53" fillId="0" borderId="28" xfId="0" applyNumberFormat="1" applyFont="1" applyFill="1" applyBorder="1" applyAlignment="1">
      <alignment vertical="center"/>
    </xf>
    <xf numFmtId="3" fontId="53" fillId="0" borderId="0" xfId="0" applyNumberFormat="1" applyFont="1" applyFill="1"/>
    <xf numFmtId="0" fontId="53" fillId="57" borderId="0" xfId="0" applyFont="1" applyFill="1"/>
    <xf numFmtId="3" fontId="56" fillId="0" borderId="29" xfId="0" applyNumberFormat="1" applyFont="1" applyFill="1" applyBorder="1" applyAlignment="1">
      <alignment vertical="center"/>
    </xf>
    <xf numFmtId="3" fontId="53" fillId="0" borderId="28" xfId="0" applyNumberFormat="1" applyFont="1" applyBorder="1" applyAlignment="1">
      <alignment vertical="center"/>
    </xf>
    <xf numFmtId="3" fontId="57" fillId="58" borderId="32" xfId="0" applyNumberFormat="1" applyFont="1" applyFill="1" applyBorder="1" applyAlignment="1">
      <alignment vertical="center"/>
    </xf>
    <xf numFmtId="0" fontId="53" fillId="0" borderId="26" xfId="0" applyFont="1" applyBorder="1" applyAlignment="1">
      <alignment vertical="center" wrapText="1"/>
    </xf>
    <xf numFmtId="0" fontId="53" fillId="0" borderId="26" xfId="0" applyFont="1" applyBorder="1" applyAlignment="1">
      <alignment horizontal="justify" vertical="center" wrapText="1"/>
    </xf>
    <xf numFmtId="0" fontId="56" fillId="0" borderId="26" xfId="0" applyFont="1" applyBorder="1" applyAlignment="1">
      <alignment horizontal="justify" vertical="center" wrapText="1"/>
    </xf>
    <xf numFmtId="0" fontId="56" fillId="0" borderId="27" xfId="0" applyFont="1" applyBorder="1" applyAlignment="1">
      <alignment horizontal="justify" vertical="center" wrapText="1"/>
    </xf>
    <xf numFmtId="0" fontId="54" fillId="0" borderId="30" xfId="0" applyFont="1" applyBorder="1" applyAlignment="1">
      <alignment vertical="center"/>
    </xf>
    <xf numFmtId="0" fontId="60" fillId="59" borderId="31" xfId="0" applyFont="1" applyFill="1" applyBorder="1" applyAlignment="1">
      <alignment horizontal="centerContinuous"/>
    </xf>
    <xf numFmtId="1" fontId="61" fillId="59" borderId="32" xfId="0" applyNumberFormat="1" applyFont="1" applyFill="1" applyBorder="1" applyAlignment="1">
      <alignment horizontal="center"/>
    </xf>
    <xf numFmtId="1" fontId="62" fillId="59" borderId="32" xfId="0" applyNumberFormat="1" applyFont="1" applyFill="1" applyBorder="1" applyAlignment="1">
      <alignment horizontal="center"/>
    </xf>
    <xf numFmtId="0" fontId="62" fillId="59" borderId="33" xfId="0" applyNumberFormat="1" applyFont="1" applyFill="1" applyBorder="1" applyAlignment="1">
      <alignment horizontal="center" vertical="center"/>
    </xf>
    <xf numFmtId="0" fontId="56" fillId="0" borderId="35" xfId="0" applyFont="1" applyBorder="1" applyAlignment="1">
      <alignment horizontal="left" vertical="center" wrapText="1"/>
    </xf>
    <xf numFmtId="3" fontId="56" fillId="0" borderId="36" xfId="0" applyNumberFormat="1" applyFont="1" applyBorder="1" applyAlignment="1">
      <alignment vertical="center"/>
    </xf>
    <xf numFmtId="3" fontId="56" fillId="58" borderId="36" xfId="0" applyNumberFormat="1" applyFont="1" applyFill="1" applyBorder="1" applyAlignment="1">
      <alignment vertical="center"/>
    </xf>
    <xf numFmtId="3" fontId="57" fillId="58" borderId="36" xfId="0" applyNumberFormat="1" applyFont="1" applyFill="1" applyBorder="1" applyAlignment="1">
      <alignment vertical="center"/>
    </xf>
    <xf numFmtId="3" fontId="56" fillId="0" borderId="37" xfId="0" applyNumberFormat="1" applyFont="1" applyBorder="1" applyAlignment="1">
      <alignment vertical="center"/>
    </xf>
    <xf numFmtId="3" fontId="53" fillId="0" borderId="25" xfId="0" applyNumberFormat="1" applyFont="1" applyFill="1" applyBorder="1" applyAlignment="1">
      <alignment horizontal="center" vertical="center"/>
    </xf>
    <xf numFmtId="3" fontId="53" fillId="0" borderId="29" xfId="0" applyNumberFormat="1" applyFont="1" applyFill="1" applyBorder="1" applyAlignment="1">
      <alignment vertical="center"/>
    </xf>
    <xf numFmtId="3" fontId="53" fillId="0" borderId="29" xfId="0" applyNumberFormat="1" applyFont="1" applyFill="1" applyBorder="1" applyAlignment="1">
      <alignment horizontal="center" vertical="center"/>
    </xf>
    <xf numFmtId="0" fontId="63" fillId="0" borderId="0" xfId="0" applyFont="1"/>
    <xf numFmtId="0" fontId="56" fillId="0" borderId="38" xfId="0" applyFont="1" applyBorder="1" applyAlignment="1">
      <alignment horizontal="justify" vertical="top" wrapText="1"/>
    </xf>
    <xf numFmtId="3" fontId="56" fillId="0" borderId="39" xfId="0" applyNumberFormat="1" applyFont="1" applyFill="1" applyBorder="1" applyAlignment="1">
      <alignment vertical="center"/>
    </xf>
    <xf numFmtId="3" fontId="56" fillId="0" borderId="40" xfId="0" applyNumberFormat="1" applyFont="1" applyFill="1" applyBorder="1" applyAlignment="1">
      <alignment vertical="center"/>
    </xf>
    <xf numFmtId="0" fontId="56" fillId="0" borderId="41" xfId="0" applyFont="1" applyBorder="1" applyAlignment="1">
      <alignment horizontal="justify" vertical="top" wrapText="1"/>
    </xf>
    <xf numFmtId="3" fontId="56" fillId="0" borderId="25" xfId="0" applyNumberFormat="1" applyFont="1" applyBorder="1" applyAlignment="1">
      <alignment vertical="center"/>
    </xf>
    <xf numFmtId="3" fontId="56" fillId="0" borderId="29" xfId="0" applyNumberFormat="1" applyFont="1" applyBorder="1" applyAlignment="1">
      <alignment vertical="center"/>
    </xf>
    <xf numFmtId="3" fontId="53" fillId="0" borderId="29" xfId="0" applyNumberFormat="1" applyFont="1" applyBorder="1"/>
    <xf numFmtId="3" fontId="53" fillId="0" borderId="30" xfId="0" applyNumberFormat="1" applyFont="1" applyFill="1" applyBorder="1" applyAlignment="1">
      <alignment vertical="center"/>
    </xf>
    <xf numFmtId="3" fontId="56" fillId="0" borderId="25" xfId="0" applyNumberFormat="1" applyFont="1" applyFill="1" applyBorder="1" applyAlignment="1">
      <alignment horizontal="center" vertical="center"/>
    </xf>
    <xf numFmtId="3" fontId="56" fillId="0" borderId="29" xfId="0" applyNumberFormat="1" applyFont="1" applyFill="1" applyBorder="1" applyAlignment="1">
      <alignment horizontal="center" vertical="center"/>
    </xf>
    <xf numFmtId="3" fontId="56" fillId="0" borderId="39" xfId="0" applyNumberFormat="1" applyFont="1" applyBorder="1" applyAlignment="1">
      <alignment vertical="center"/>
    </xf>
    <xf numFmtId="3" fontId="56" fillId="0" borderId="40" xfId="0" applyNumberFormat="1" applyFont="1" applyBorder="1" applyAlignment="1">
      <alignment vertical="center"/>
    </xf>
    <xf numFmtId="0" fontId="56" fillId="0" borderId="34" xfId="0" applyFont="1" applyBorder="1" applyAlignment="1">
      <alignment vertical="top" wrapText="1"/>
    </xf>
    <xf numFmtId="0" fontId="54" fillId="0" borderId="42" xfId="0" applyFont="1" applyBorder="1" applyAlignment="1">
      <alignment vertical="center"/>
    </xf>
    <xf numFmtId="3" fontId="54" fillId="0" borderId="24" xfId="0" applyNumberFormat="1" applyFont="1" applyBorder="1" applyAlignment="1">
      <alignment vertical="center"/>
    </xf>
    <xf numFmtId="3" fontId="54" fillId="0" borderId="43" xfId="0" applyNumberFormat="1" applyFont="1" applyBorder="1" applyAlignment="1">
      <alignment vertical="center"/>
    </xf>
    <xf numFmtId="0" fontId="54" fillId="0" borderId="41" xfId="0" applyFont="1" applyBorder="1" applyAlignment="1">
      <alignment vertical="center"/>
    </xf>
    <xf numFmtId="3" fontId="54" fillId="0" borderId="25" xfId="0" applyNumberFormat="1" applyFont="1" applyBorder="1" applyAlignment="1">
      <alignment vertical="center"/>
    </xf>
    <xf numFmtId="3" fontId="54" fillId="0" borderId="29" xfId="0" applyNumberFormat="1" applyFont="1" applyBorder="1" applyAlignment="1">
      <alignment vertical="center"/>
    </xf>
    <xf numFmtId="0" fontId="57" fillId="0" borderId="31" xfId="0" applyFont="1" applyBorder="1" applyAlignment="1">
      <alignment horizontal="center" vertical="center"/>
    </xf>
    <xf numFmtId="3" fontId="57" fillId="0" borderId="32" xfId="0" applyNumberFormat="1" applyFont="1" applyBorder="1" applyAlignment="1">
      <alignment vertical="center"/>
    </xf>
    <xf numFmtId="3" fontId="57" fillId="0" borderId="33" xfId="0" applyNumberFormat="1" applyFont="1" applyBorder="1" applyAlignment="1">
      <alignment vertical="center"/>
    </xf>
    <xf numFmtId="3" fontId="57" fillId="0" borderId="25" xfId="0" applyNumberFormat="1" applyFont="1" applyBorder="1" applyAlignment="1">
      <alignment vertical="center"/>
    </xf>
    <xf numFmtId="3" fontId="57" fillId="58" borderId="25" xfId="0" applyNumberFormat="1" applyFont="1" applyFill="1" applyBorder="1" applyAlignment="1">
      <alignment vertical="center"/>
    </xf>
    <xf numFmtId="3" fontId="57" fillId="58" borderId="29" xfId="0" applyNumberFormat="1" applyFont="1" applyFill="1" applyBorder="1" applyAlignment="1">
      <alignment vertical="center"/>
    </xf>
    <xf numFmtId="0" fontId="57" fillId="58" borderId="41" xfId="0" applyFont="1" applyFill="1" applyBorder="1" applyAlignment="1">
      <alignment horizontal="left" vertical="center"/>
    </xf>
    <xf numFmtId="3" fontId="57" fillId="0" borderId="29" xfId="0" applyNumberFormat="1" applyFont="1" applyBorder="1" applyAlignment="1">
      <alignment vertical="center"/>
    </xf>
    <xf numFmtId="0" fontId="57" fillId="58" borderId="41" xfId="0" applyFont="1" applyFill="1" applyBorder="1" applyAlignment="1">
      <alignment vertical="center"/>
    </xf>
    <xf numFmtId="0" fontId="57" fillId="58" borderId="44" xfId="0" applyFont="1" applyFill="1" applyBorder="1" applyAlignment="1">
      <alignment horizontal="center" vertical="center"/>
    </xf>
    <xf numFmtId="3" fontId="57" fillId="0" borderId="45" xfId="0" applyNumberFormat="1" applyFont="1" applyBorder="1" applyAlignment="1">
      <alignment vertical="center"/>
    </xf>
    <xf numFmtId="3" fontId="57" fillId="0" borderId="46" xfId="0" applyNumberFormat="1" applyFont="1" applyBorder="1" applyAlignment="1">
      <alignment vertical="center"/>
    </xf>
    <xf numFmtId="3" fontId="53" fillId="0" borderId="29" xfId="0" applyNumberFormat="1" applyFont="1" applyFill="1" applyBorder="1" applyAlignment="1">
      <alignment horizontal="right" vertical="center"/>
    </xf>
    <xf numFmtId="0" fontId="60" fillId="59" borderId="31" xfId="0" applyFont="1" applyFill="1" applyBorder="1" applyAlignment="1">
      <alignment horizontal="centerContinuous" vertical="center"/>
    </xf>
    <xf numFmtId="1" fontId="61" fillId="59" borderId="32" xfId="0" applyNumberFormat="1" applyFont="1" applyFill="1" applyBorder="1" applyAlignment="1">
      <alignment horizontal="center" vertical="center"/>
    </xf>
    <xf numFmtId="1" fontId="62" fillId="59" borderId="32" xfId="0" applyNumberFormat="1" applyFont="1" applyFill="1" applyBorder="1" applyAlignment="1">
      <alignment horizontal="center" vertical="center"/>
    </xf>
    <xf numFmtId="3" fontId="56" fillId="58" borderId="25" xfId="0" applyNumberFormat="1" applyFont="1" applyFill="1" applyBorder="1" applyAlignment="1">
      <alignment vertical="center"/>
    </xf>
    <xf numFmtId="3" fontId="56" fillId="58" borderId="29" xfId="0" applyNumberFormat="1" applyFont="1" applyFill="1" applyBorder="1" applyAlignment="1">
      <alignment vertical="center"/>
    </xf>
    <xf numFmtId="37" fontId="54" fillId="58" borderId="29" xfId="0" applyNumberFormat="1" applyFont="1" applyFill="1" applyBorder="1" applyAlignment="1">
      <alignment vertical="center"/>
    </xf>
    <xf numFmtId="0" fontId="54" fillId="58" borderId="29" xfId="0" applyFont="1" applyFill="1" applyBorder="1"/>
    <xf numFmtId="4" fontId="54" fillId="58" borderId="25" xfId="0" applyNumberFormat="1" applyFont="1" applyFill="1" applyBorder="1"/>
    <xf numFmtId="3" fontId="56" fillId="58" borderId="28" xfId="0" applyNumberFormat="1" applyFont="1" applyFill="1" applyBorder="1" applyAlignment="1">
      <alignment vertical="center"/>
    </xf>
    <xf numFmtId="0" fontId="53" fillId="0" borderId="26" xfId="0" applyFont="1" applyBorder="1" applyAlignment="1">
      <alignment horizontal="left" vertical="center" wrapText="1" indent="1"/>
    </xf>
    <xf numFmtId="0" fontId="53" fillId="0" borderId="41" xfId="0" applyFont="1" applyBorder="1" applyAlignment="1">
      <alignment horizontal="left" vertical="top" wrapText="1" indent="1"/>
    </xf>
    <xf numFmtId="0" fontId="53" fillId="0" borderId="41" xfId="0" applyFont="1" applyBorder="1" applyAlignment="1">
      <alignment horizontal="left" vertical="top" wrapText="1" indent="2"/>
    </xf>
    <xf numFmtId="0" fontId="53" fillId="0" borderId="0" xfId="0" applyFont="1" applyAlignment="1">
      <alignment wrapText="1"/>
    </xf>
    <xf numFmtId="0" fontId="53" fillId="0" borderId="41" xfId="0" applyFont="1" applyBorder="1" applyAlignment="1">
      <alignment horizontal="left" vertical="center" wrapText="1" indent="1"/>
    </xf>
    <xf numFmtId="0" fontId="54" fillId="0" borderId="41" xfId="0" applyFont="1" applyBorder="1" applyAlignment="1">
      <alignment horizontal="left" vertical="center" wrapText="1" indent="2"/>
    </xf>
    <xf numFmtId="0" fontId="53" fillId="0" borderId="41" xfId="0" applyFont="1" applyBorder="1" applyAlignment="1">
      <alignment horizontal="left" vertical="center" wrapText="1" indent="2"/>
    </xf>
    <xf numFmtId="3" fontId="56" fillId="0" borderId="28" xfId="0" applyNumberFormat="1" applyFont="1" applyFill="1" applyBorder="1" applyAlignment="1">
      <alignment vertical="center"/>
    </xf>
    <xf numFmtId="3" fontId="56" fillId="0" borderId="30" xfId="0" applyNumberFormat="1" applyFont="1" applyFill="1" applyBorder="1" applyAlignment="1">
      <alignment vertical="center"/>
    </xf>
    <xf numFmtId="0" fontId="64" fillId="60" borderId="38" xfId="0" applyFont="1" applyFill="1" applyBorder="1" applyAlignment="1">
      <alignment horizontal="justify" vertical="center" wrapText="1"/>
    </xf>
    <xf numFmtId="3" fontId="56" fillId="58" borderId="39" xfId="0" applyNumberFormat="1" applyFont="1" applyFill="1" applyBorder="1" applyAlignment="1">
      <alignment vertical="center"/>
    </xf>
    <xf numFmtId="3" fontId="57" fillId="58" borderId="39" xfId="0" applyNumberFormat="1" applyFont="1" applyFill="1" applyBorder="1" applyAlignment="1">
      <alignment vertical="center"/>
    </xf>
    <xf numFmtId="3" fontId="56" fillId="58" borderId="40" xfId="0" applyNumberFormat="1" applyFont="1" applyFill="1" applyBorder="1" applyAlignment="1">
      <alignment vertical="center"/>
    </xf>
    <xf numFmtId="0" fontId="64" fillId="60" borderId="34" xfId="0" applyFont="1" applyFill="1" applyBorder="1" applyAlignment="1">
      <alignment vertical="center" wrapText="1"/>
    </xf>
    <xf numFmtId="0" fontId="59" fillId="60" borderId="41" xfId="0" applyFont="1" applyFill="1" applyBorder="1" applyAlignment="1">
      <alignment horizontal="left" vertical="center" wrapText="1" indent="1"/>
    </xf>
    <xf numFmtId="37" fontId="57" fillId="58" borderId="29" xfId="0" applyNumberFormat="1" applyFont="1" applyFill="1" applyBorder="1" applyAlignment="1">
      <alignment vertical="center"/>
    </xf>
    <xf numFmtId="0" fontId="59" fillId="60" borderId="41" xfId="0" applyFont="1" applyFill="1" applyBorder="1" applyAlignment="1">
      <alignment horizontal="left" vertical="center" wrapText="1" indent="2"/>
    </xf>
    <xf numFmtId="0" fontId="54" fillId="60" borderId="41" xfId="0" applyFont="1" applyFill="1" applyBorder="1" applyAlignment="1">
      <alignment horizontal="left" vertical="center" wrapText="1" indent="2"/>
    </xf>
    <xf numFmtId="3" fontId="56" fillId="58" borderId="25" xfId="0" applyNumberFormat="1" applyFont="1" applyFill="1" applyBorder="1"/>
    <xf numFmtId="1" fontId="53" fillId="58" borderId="25" xfId="0" applyNumberFormat="1" applyFont="1" applyFill="1" applyBorder="1" applyAlignment="1">
      <alignment horizontal="right"/>
    </xf>
    <xf numFmtId="0" fontId="57" fillId="58" borderId="29" xfId="0" applyFont="1" applyFill="1" applyBorder="1"/>
    <xf numFmtId="3" fontId="54" fillId="0" borderId="0" xfId="0" applyNumberFormat="1" applyFont="1"/>
    <xf numFmtId="0" fontId="66" fillId="0" borderId="23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justify" vertical="center"/>
    </xf>
    <xf numFmtId="0" fontId="65" fillId="0" borderId="13" xfId="0" applyFont="1" applyFill="1" applyBorder="1" applyAlignment="1">
      <alignment horizontal="center" vertical="center"/>
    </xf>
    <xf numFmtId="37" fontId="21" fillId="0" borderId="25" xfId="0" applyNumberFormat="1" applyFont="1" applyFill="1" applyBorder="1" applyAlignment="1">
      <alignment vertical="center"/>
    </xf>
    <xf numFmtId="37" fontId="65" fillId="0" borderId="13" xfId="0" applyNumberFormat="1" applyFont="1" applyFill="1" applyBorder="1" applyAlignment="1">
      <alignment vertical="center"/>
    </xf>
    <xf numFmtId="0" fontId="54" fillId="58" borderId="29" xfId="0" applyFont="1" applyFill="1" applyBorder="1" applyAlignment="1">
      <alignment horizontal="center"/>
    </xf>
    <xf numFmtId="3" fontId="53" fillId="58" borderId="25" xfId="0" applyNumberFormat="1" applyFont="1" applyFill="1" applyBorder="1" applyAlignment="1">
      <alignment horizontal="center" vertical="center"/>
    </xf>
    <xf numFmtId="0" fontId="21" fillId="61" borderId="25" xfId="0" applyFont="1" applyFill="1" applyBorder="1" applyAlignment="1">
      <alignment horizontal="justify" vertical="center"/>
    </xf>
    <xf numFmtId="37" fontId="21" fillId="61" borderId="25" xfId="0" applyNumberFormat="1" applyFont="1" applyFill="1" applyBorder="1" applyAlignment="1">
      <alignment vertical="center"/>
    </xf>
    <xf numFmtId="0" fontId="21" fillId="57" borderId="25" xfId="0" applyFont="1" applyFill="1" applyBorder="1" applyAlignment="1">
      <alignment horizontal="justify" vertical="center"/>
    </xf>
    <xf numFmtId="0" fontId="54" fillId="58" borderId="29" xfId="0" applyFont="1" applyFill="1" applyBorder="1" applyAlignment="1">
      <alignment horizontal="center" vertical="center"/>
    </xf>
    <xf numFmtId="0" fontId="57" fillId="58" borderId="29" xfId="0" applyFont="1" applyFill="1" applyBorder="1" applyAlignment="1">
      <alignment horizontal="center"/>
    </xf>
    <xf numFmtId="3" fontId="57" fillId="58" borderId="28" xfId="0" applyNumberFormat="1" applyFont="1" applyFill="1" applyBorder="1" applyAlignment="1">
      <alignment vertical="center"/>
    </xf>
    <xf numFmtId="0" fontId="57" fillId="58" borderId="30" xfId="0" applyFont="1" applyFill="1" applyBorder="1" applyAlignment="1">
      <alignment vertical="center"/>
    </xf>
    <xf numFmtId="3" fontId="56" fillId="58" borderId="25" xfId="0" applyNumberFormat="1" applyFont="1" applyFill="1" applyBorder="1" applyAlignment="1">
      <alignment horizontal="center" vertical="center"/>
    </xf>
    <xf numFmtId="3" fontId="54" fillId="0" borderId="25" xfId="0" applyNumberFormat="1" applyFont="1" applyBorder="1" applyAlignment="1">
      <alignment horizontal="center" vertical="center"/>
    </xf>
    <xf numFmtId="0" fontId="53" fillId="0" borderId="44" xfId="0" applyFont="1" applyFill="1" applyBorder="1" applyAlignment="1">
      <alignment horizontal="justify" vertical="top" wrapText="1"/>
    </xf>
    <xf numFmtId="37" fontId="54" fillId="0" borderId="46" xfId="0" applyNumberFormat="1" applyFont="1" applyFill="1" applyBorder="1" applyAlignment="1">
      <alignment vertical="center"/>
    </xf>
    <xf numFmtId="3" fontId="53" fillId="0" borderId="45" xfId="0" applyNumberFormat="1" applyFont="1" applyBorder="1" applyAlignment="1">
      <alignment vertical="center"/>
    </xf>
    <xf numFmtId="0" fontId="53" fillId="0" borderId="41" xfId="0" applyFont="1" applyBorder="1" applyAlignment="1">
      <alignment horizontal="justify" vertical="top"/>
    </xf>
    <xf numFmtId="37" fontId="54" fillId="0" borderId="29" xfId="0" applyNumberFormat="1" applyFont="1" applyFill="1" applyBorder="1" applyAlignment="1">
      <alignment vertical="center"/>
    </xf>
    <xf numFmtId="0" fontId="53" fillId="0" borderId="41" xfId="0" applyFont="1" applyBorder="1" applyAlignment="1">
      <alignment horizontal="justify" vertical="top" wrapText="1"/>
    </xf>
    <xf numFmtId="3" fontId="57" fillId="0" borderId="29" xfId="0" applyNumberFormat="1" applyFont="1" applyFill="1" applyBorder="1" applyAlignment="1">
      <alignment vertical="center"/>
    </xf>
    <xf numFmtId="37" fontId="57" fillId="0" borderId="29" xfId="0" applyNumberFormat="1" applyFont="1" applyFill="1" applyBorder="1" applyAlignment="1">
      <alignment vertical="center"/>
    </xf>
    <xf numFmtId="0" fontId="53" fillId="0" borderId="34" xfId="0" applyFont="1" applyBorder="1" applyAlignment="1">
      <alignment horizontal="justify" vertical="top"/>
    </xf>
    <xf numFmtId="3" fontId="53" fillId="0" borderId="25" xfId="0" applyNumberFormat="1" applyFont="1" applyFill="1" applyBorder="1" applyAlignment="1"/>
    <xf numFmtId="3" fontId="53" fillId="0" borderId="28" xfId="0" applyNumberFormat="1" applyFont="1" applyFill="1" applyBorder="1" applyAlignment="1"/>
    <xf numFmtId="0" fontId="56" fillId="0" borderId="38" xfId="0" applyFont="1" applyBorder="1" applyAlignment="1">
      <alignment horizontal="justify" vertical="center" wrapText="1"/>
    </xf>
    <xf numFmtId="0" fontId="53" fillId="0" borderId="41" xfId="0" applyFont="1" applyBorder="1" applyAlignment="1">
      <alignment horizontal="justify" vertical="center" wrapText="1"/>
    </xf>
    <xf numFmtId="0" fontId="53" fillId="0" borderId="25" xfId="0" applyFont="1" applyBorder="1" applyAlignment="1">
      <alignment vertical="center"/>
    </xf>
    <xf numFmtId="0" fontId="56" fillId="0" borderId="41" xfId="0" applyFont="1" applyBorder="1" applyAlignment="1">
      <alignment horizontal="justify" vertical="center" wrapText="1"/>
    </xf>
    <xf numFmtId="0" fontId="53" fillId="0" borderId="34" xfId="0" applyFont="1" applyBorder="1" applyAlignment="1">
      <alignment horizontal="justify" vertical="center" wrapText="1"/>
    </xf>
    <xf numFmtId="0" fontId="53" fillId="0" borderId="25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3" fontId="56" fillId="0" borderId="25" xfId="0" applyNumberFormat="1" applyFont="1" applyBorder="1" applyAlignment="1">
      <alignment horizontal="center" vertical="center"/>
    </xf>
    <xf numFmtId="3" fontId="53" fillId="0" borderId="25" xfId="0" applyNumberFormat="1" applyFont="1" applyBorder="1" applyAlignment="1">
      <alignment horizontal="center" vertical="center"/>
    </xf>
    <xf numFmtId="3" fontId="54" fillId="0" borderId="30" xfId="0" applyNumberFormat="1" applyFont="1" applyFill="1" applyBorder="1" applyAlignment="1">
      <alignment vertical="center"/>
    </xf>
    <xf numFmtId="0" fontId="53" fillId="0" borderId="41" xfId="0" applyFont="1" applyBorder="1" applyAlignment="1">
      <alignment horizontal="left" vertical="center" wrapText="1"/>
    </xf>
    <xf numFmtId="0" fontId="53" fillId="58" borderId="41" xfId="0" applyFont="1" applyFill="1" applyBorder="1" applyAlignment="1">
      <alignment horizontal="left" vertical="center" wrapText="1"/>
    </xf>
    <xf numFmtId="0" fontId="54" fillId="0" borderId="41" xfId="0" applyFont="1" applyFill="1" applyBorder="1" applyAlignment="1">
      <alignment horizontal="left" vertical="center" wrapText="1"/>
    </xf>
    <xf numFmtId="0" fontId="56" fillId="0" borderId="34" xfId="0" applyFont="1" applyBorder="1" applyAlignment="1">
      <alignment horizontal="justify" vertical="center" wrapText="1"/>
    </xf>
    <xf numFmtId="0" fontId="56" fillId="0" borderId="42" xfId="0" applyFont="1" applyBorder="1" applyAlignment="1">
      <alignment horizontal="left" vertical="center" wrapText="1"/>
    </xf>
    <xf numFmtId="3" fontId="57" fillId="58" borderId="24" xfId="0" applyNumberFormat="1" applyFont="1" applyFill="1" applyBorder="1" applyAlignment="1">
      <alignment vertical="center"/>
    </xf>
    <xf numFmtId="3" fontId="56" fillId="0" borderId="24" xfId="0" applyNumberFormat="1" applyFont="1" applyBorder="1" applyAlignment="1">
      <alignment vertical="center"/>
    </xf>
    <xf numFmtId="3" fontId="56" fillId="0" borderId="43" xfId="0" applyNumberFormat="1" applyFont="1" applyBorder="1" applyAlignment="1">
      <alignment vertical="center"/>
    </xf>
    <xf numFmtId="0" fontId="54" fillId="0" borderId="41" xfId="625" applyFont="1" applyFill="1" applyBorder="1" applyAlignment="1">
      <alignment vertical="center" wrapText="1"/>
    </xf>
    <xf numFmtId="37" fontId="54" fillId="0" borderId="30" xfId="0" applyNumberFormat="1" applyFont="1" applyFill="1" applyBorder="1" applyAlignment="1">
      <alignment vertical="center"/>
    </xf>
    <xf numFmtId="0" fontId="58" fillId="0" borderId="41" xfId="0" applyFont="1" applyBorder="1" applyAlignment="1">
      <alignment vertical="center" wrapText="1"/>
    </xf>
    <xf numFmtId="0" fontId="53" fillId="0" borderId="41" xfId="0" applyFont="1" applyBorder="1" applyAlignment="1">
      <alignment horizontal="justify" vertical="center"/>
    </xf>
    <xf numFmtId="0" fontId="53" fillId="0" borderId="41" xfId="0" applyFont="1" applyBorder="1" applyAlignment="1">
      <alignment vertical="center" wrapText="1"/>
    </xf>
    <xf numFmtId="0" fontId="53" fillId="58" borderId="41" xfId="0" applyFont="1" applyFill="1" applyBorder="1" applyAlignment="1">
      <alignment horizontal="justify" vertical="center" wrapText="1"/>
    </xf>
    <xf numFmtId="0" fontId="59" fillId="0" borderId="41" xfId="0" applyFont="1" applyBorder="1" applyAlignment="1">
      <alignment vertical="center"/>
    </xf>
    <xf numFmtId="0" fontId="53" fillId="0" borderId="34" xfId="0" applyFont="1" applyFill="1" applyBorder="1" applyAlignment="1">
      <alignment horizontal="justify" vertical="center" wrapText="1"/>
    </xf>
    <xf numFmtId="0" fontId="53" fillId="0" borderId="38" xfId="0" applyFont="1" applyBorder="1" applyAlignment="1">
      <alignment horizontal="justify" vertical="top" wrapText="1"/>
    </xf>
    <xf numFmtId="3" fontId="53" fillId="0" borderId="39" xfId="0" applyNumberFormat="1" applyFont="1" applyFill="1" applyBorder="1" applyAlignment="1">
      <alignment vertical="center"/>
    </xf>
    <xf numFmtId="3" fontId="53" fillId="0" borderId="39" xfId="0" applyNumberFormat="1" applyFont="1" applyBorder="1" applyAlignment="1">
      <alignment vertical="center"/>
    </xf>
    <xf numFmtId="37" fontId="54" fillId="0" borderId="40" xfId="0" applyNumberFormat="1" applyFont="1" applyFill="1" applyBorder="1" applyAlignment="1">
      <alignment vertical="center"/>
    </xf>
    <xf numFmtId="3" fontId="54" fillId="0" borderId="30" xfId="0" applyNumberFormat="1" applyFont="1" applyBorder="1"/>
    <xf numFmtId="0" fontId="54" fillId="0" borderId="29" xfId="0" applyFont="1" applyBorder="1" applyAlignment="1">
      <alignment horizontal="center"/>
    </xf>
    <xf numFmtId="3" fontId="53" fillId="0" borderId="28" xfId="0" applyNumberFormat="1" applyFont="1" applyFill="1" applyBorder="1" applyAlignment="1">
      <alignment horizontal="center"/>
    </xf>
    <xf numFmtId="3" fontId="54" fillId="0" borderId="29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wrapText="1"/>
    </xf>
  </cellXfs>
  <cellStyles count="1615">
    <cellStyle name="20% - Énfasis1" xfId="62" builtinId="30" customBuiltin="1"/>
    <cellStyle name="20% - Énfasis1 2" xfId="133"/>
    <cellStyle name="20% - Énfasis1 2 2" xfId="193"/>
    <cellStyle name="20% - Énfasis1 2 2 2" xfId="275"/>
    <cellStyle name="20% - Énfasis1 2 2 2 2" xfId="605"/>
    <cellStyle name="20% - Énfasis1 2 2 2 2 2" xfId="1098"/>
    <cellStyle name="20% - Énfasis1 2 2 2 2 3" xfId="1588"/>
    <cellStyle name="20% - Énfasis1 2 2 2 3" xfId="440"/>
    <cellStyle name="20% - Énfasis1 2 2 2 3 2" xfId="935"/>
    <cellStyle name="20% - Énfasis1 2 2 2 3 3" xfId="1425"/>
    <cellStyle name="20% - Énfasis1 2 2 2 4" xfId="772"/>
    <cellStyle name="20% - Énfasis1 2 2 2 5" xfId="1262"/>
    <cellStyle name="20% - Énfasis1 2 2 3" xfId="524"/>
    <cellStyle name="20% - Énfasis1 2 2 3 2" xfId="1017"/>
    <cellStyle name="20% - Énfasis1 2 2 3 3" xfId="1507"/>
    <cellStyle name="20% - Énfasis1 2 2 4" xfId="359"/>
    <cellStyle name="20% - Énfasis1 2 2 4 2" xfId="854"/>
    <cellStyle name="20% - Énfasis1 2 2 4 3" xfId="1344"/>
    <cellStyle name="20% - Énfasis1 2 2 5" xfId="691"/>
    <cellStyle name="20% - Énfasis1 2 2 6" xfId="1181"/>
    <cellStyle name="20% - Énfasis1 2 3" xfId="232"/>
    <cellStyle name="20% - Énfasis1 2 3 2" xfId="562"/>
    <cellStyle name="20% - Énfasis1 2 3 2 2" xfId="1055"/>
    <cellStyle name="20% - Énfasis1 2 3 2 3" xfId="1545"/>
    <cellStyle name="20% - Énfasis1 2 3 3" xfId="397"/>
    <cellStyle name="20% - Énfasis1 2 3 3 2" xfId="892"/>
    <cellStyle name="20% - Énfasis1 2 3 3 3" xfId="1382"/>
    <cellStyle name="20% - Énfasis1 2 3 4" xfId="729"/>
    <cellStyle name="20% - Énfasis1 2 3 5" xfId="1219"/>
    <cellStyle name="20% - Énfasis1 2 4" xfId="481"/>
    <cellStyle name="20% - Énfasis1 2 4 2" xfId="974"/>
    <cellStyle name="20% - Énfasis1 2 4 3" xfId="1464"/>
    <cellStyle name="20% - Énfasis1 2 5" xfId="316"/>
    <cellStyle name="20% - Énfasis1 2 5 2" xfId="811"/>
    <cellStyle name="20% - Énfasis1 2 5 3" xfId="1301"/>
    <cellStyle name="20% - Énfasis1 2 6" xfId="648"/>
    <cellStyle name="20% - Énfasis1 2 7" xfId="1138"/>
    <cellStyle name="20% - Énfasis1 3" xfId="175"/>
    <cellStyle name="20% - Énfasis1 3 2" xfId="257"/>
    <cellStyle name="20% - Énfasis1 3 2 2" xfId="587"/>
    <cellStyle name="20% - Énfasis1 3 2 2 2" xfId="1080"/>
    <cellStyle name="20% - Énfasis1 3 2 2 3" xfId="1570"/>
    <cellStyle name="20% - Énfasis1 3 2 3" xfId="422"/>
    <cellStyle name="20% - Énfasis1 3 2 3 2" xfId="917"/>
    <cellStyle name="20% - Énfasis1 3 2 3 3" xfId="1407"/>
    <cellStyle name="20% - Énfasis1 3 2 4" xfId="754"/>
    <cellStyle name="20% - Énfasis1 3 2 5" xfId="1244"/>
    <cellStyle name="20% - Énfasis1 3 3" xfId="506"/>
    <cellStyle name="20% - Énfasis1 3 3 2" xfId="999"/>
    <cellStyle name="20% - Énfasis1 3 3 3" xfId="1489"/>
    <cellStyle name="20% - Énfasis1 3 4" xfId="341"/>
    <cellStyle name="20% - Énfasis1 3 4 2" xfId="836"/>
    <cellStyle name="20% - Énfasis1 3 4 3" xfId="1326"/>
    <cellStyle name="20% - Énfasis1 3 5" xfId="673"/>
    <cellStyle name="20% - Énfasis1 3 6" xfId="1163"/>
    <cellStyle name="20% - Énfasis1 4" xfId="214"/>
    <cellStyle name="20% - Énfasis1 4 2" xfId="544"/>
    <cellStyle name="20% - Énfasis1 4 2 2" xfId="1037"/>
    <cellStyle name="20% - Énfasis1 4 2 3" xfId="1527"/>
    <cellStyle name="20% - Énfasis1 4 3" xfId="379"/>
    <cellStyle name="20% - Énfasis1 4 3 2" xfId="874"/>
    <cellStyle name="20% - Énfasis1 4 3 3" xfId="1364"/>
    <cellStyle name="20% - Énfasis1 4 4" xfId="711"/>
    <cellStyle name="20% - Énfasis1 4 5" xfId="1201"/>
    <cellStyle name="20% - Énfasis1 5" xfId="462"/>
    <cellStyle name="20% - Énfasis1 5 2" xfId="955"/>
    <cellStyle name="20% - Énfasis1 5 3" xfId="1445"/>
    <cellStyle name="20% - Énfasis1 6" xfId="297"/>
    <cellStyle name="20% - Énfasis1 6 2" xfId="792"/>
    <cellStyle name="20% - Énfasis1 6 3" xfId="1282"/>
    <cellStyle name="20% - Énfasis1 7" xfId="628"/>
    <cellStyle name="20% - Énfasis1 8" xfId="1118"/>
    <cellStyle name="20% - Énfasis2" xfId="66" builtinId="34" customBuiltin="1"/>
    <cellStyle name="20% - Énfasis2 2" xfId="135"/>
    <cellStyle name="20% - Énfasis2 2 2" xfId="195"/>
    <cellStyle name="20% - Énfasis2 2 2 2" xfId="277"/>
    <cellStyle name="20% - Énfasis2 2 2 2 2" xfId="607"/>
    <cellStyle name="20% - Énfasis2 2 2 2 2 2" xfId="1100"/>
    <cellStyle name="20% - Énfasis2 2 2 2 2 3" xfId="1590"/>
    <cellStyle name="20% - Énfasis2 2 2 2 3" xfId="442"/>
    <cellStyle name="20% - Énfasis2 2 2 2 3 2" xfId="937"/>
    <cellStyle name="20% - Énfasis2 2 2 2 3 3" xfId="1427"/>
    <cellStyle name="20% - Énfasis2 2 2 2 4" xfId="774"/>
    <cellStyle name="20% - Énfasis2 2 2 2 5" xfId="1264"/>
    <cellStyle name="20% - Énfasis2 2 2 3" xfId="526"/>
    <cellStyle name="20% - Énfasis2 2 2 3 2" xfId="1019"/>
    <cellStyle name="20% - Énfasis2 2 2 3 3" xfId="1509"/>
    <cellStyle name="20% - Énfasis2 2 2 4" xfId="361"/>
    <cellStyle name="20% - Énfasis2 2 2 4 2" xfId="856"/>
    <cellStyle name="20% - Énfasis2 2 2 4 3" xfId="1346"/>
    <cellStyle name="20% - Énfasis2 2 2 5" xfId="693"/>
    <cellStyle name="20% - Énfasis2 2 2 6" xfId="1183"/>
    <cellStyle name="20% - Énfasis2 2 3" xfId="234"/>
    <cellStyle name="20% - Énfasis2 2 3 2" xfId="564"/>
    <cellStyle name="20% - Énfasis2 2 3 2 2" xfId="1057"/>
    <cellStyle name="20% - Énfasis2 2 3 2 3" xfId="1547"/>
    <cellStyle name="20% - Énfasis2 2 3 3" xfId="399"/>
    <cellStyle name="20% - Énfasis2 2 3 3 2" xfId="894"/>
    <cellStyle name="20% - Énfasis2 2 3 3 3" xfId="1384"/>
    <cellStyle name="20% - Énfasis2 2 3 4" xfId="731"/>
    <cellStyle name="20% - Énfasis2 2 3 5" xfId="1221"/>
    <cellStyle name="20% - Énfasis2 2 4" xfId="483"/>
    <cellStyle name="20% - Énfasis2 2 4 2" xfId="976"/>
    <cellStyle name="20% - Énfasis2 2 4 3" xfId="1466"/>
    <cellStyle name="20% - Énfasis2 2 5" xfId="318"/>
    <cellStyle name="20% - Énfasis2 2 5 2" xfId="813"/>
    <cellStyle name="20% - Énfasis2 2 5 3" xfId="1303"/>
    <cellStyle name="20% - Énfasis2 2 6" xfId="650"/>
    <cellStyle name="20% - Énfasis2 2 7" xfId="1140"/>
    <cellStyle name="20% - Énfasis2 3" xfId="177"/>
    <cellStyle name="20% - Énfasis2 3 2" xfId="259"/>
    <cellStyle name="20% - Énfasis2 3 2 2" xfId="589"/>
    <cellStyle name="20% - Énfasis2 3 2 2 2" xfId="1082"/>
    <cellStyle name="20% - Énfasis2 3 2 2 3" xfId="1572"/>
    <cellStyle name="20% - Énfasis2 3 2 3" xfId="424"/>
    <cellStyle name="20% - Énfasis2 3 2 3 2" xfId="919"/>
    <cellStyle name="20% - Énfasis2 3 2 3 3" xfId="1409"/>
    <cellStyle name="20% - Énfasis2 3 2 4" xfId="756"/>
    <cellStyle name="20% - Énfasis2 3 2 5" xfId="1246"/>
    <cellStyle name="20% - Énfasis2 3 3" xfId="508"/>
    <cellStyle name="20% - Énfasis2 3 3 2" xfId="1001"/>
    <cellStyle name="20% - Énfasis2 3 3 3" xfId="1491"/>
    <cellStyle name="20% - Énfasis2 3 4" xfId="343"/>
    <cellStyle name="20% - Énfasis2 3 4 2" xfId="838"/>
    <cellStyle name="20% - Énfasis2 3 4 3" xfId="1328"/>
    <cellStyle name="20% - Énfasis2 3 5" xfId="675"/>
    <cellStyle name="20% - Énfasis2 3 6" xfId="1165"/>
    <cellStyle name="20% - Énfasis2 4" xfId="216"/>
    <cellStyle name="20% - Énfasis2 4 2" xfId="546"/>
    <cellStyle name="20% - Énfasis2 4 2 2" xfId="1039"/>
    <cellStyle name="20% - Énfasis2 4 2 3" xfId="1529"/>
    <cellStyle name="20% - Énfasis2 4 3" xfId="381"/>
    <cellStyle name="20% - Énfasis2 4 3 2" xfId="876"/>
    <cellStyle name="20% - Énfasis2 4 3 3" xfId="1366"/>
    <cellStyle name="20% - Énfasis2 4 4" xfId="713"/>
    <cellStyle name="20% - Énfasis2 4 5" xfId="1203"/>
    <cellStyle name="20% - Énfasis2 5" xfId="464"/>
    <cellStyle name="20% - Énfasis2 5 2" xfId="957"/>
    <cellStyle name="20% - Énfasis2 5 3" xfId="1447"/>
    <cellStyle name="20% - Énfasis2 6" xfId="299"/>
    <cellStyle name="20% - Énfasis2 6 2" xfId="794"/>
    <cellStyle name="20% - Énfasis2 6 3" xfId="1284"/>
    <cellStyle name="20% - Énfasis2 7" xfId="630"/>
    <cellStyle name="20% - Énfasis2 8" xfId="1120"/>
    <cellStyle name="20% - Énfasis3" xfId="70" builtinId="38" customBuiltin="1"/>
    <cellStyle name="20% - Énfasis3 2" xfId="137"/>
    <cellStyle name="20% - Énfasis3 2 2" xfId="197"/>
    <cellStyle name="20% - Énfasis3 2 2 2" xfId="279"/>
    <cellStyle name="20% - Énfasis3 2 2 2 2" xfId="609"/>
    <cellStyle name="20% - Énfasis3 2 2 2 2 2" xfId="1102"/>
    <cellStyle name="20% - Énfasis3 2 2 2 2 3" xfId="1592"/>
    <cellStyle name="20% - Énfasis3 2 2 2 3" xfId="444"/>
    <cellStyle name="20% - Énfasis3 2 2 2 3 2" xfId="939"/>
    <cellStyle name="20% - Énfasis3 2 2 2 3 3" xfId="1429"/>
    <cellStyle name="20% - Énfasis3 2 2 2 4" xfId="776"/>
    <cellStyle name="20% - Énfasis3 2 2 2 5" xfId="1266"/>
    <cellStyle name="20% - Énfasis3 2 2 3" xfId="528"/>
    <cellStyle name="20% - Énfasis3 2 2 3 2" xfId="1021"/>
    <cellStyle name="20% - Énfasis3 2 2 3 3" xfId="1511"/>
    <cellStyle name="20% - Énfasis3 2 2 4" xfId="363"/>
    <cellStyle name="20% - Énfasis3 2 2 4 2" xfId="858"/>
    <cellStyle name="20% - Énfasis3 2 2 4 3" xfId="1348"/>
    <cellStyle name="20% - Énfasis3 2 2 5" xfId="695"/>
    <cellStyle name="20% - Énfasis3 2 2 6" xfId="1185"/>
    <cellStyle name="20% - Énfasis3 2 3" xfId="236"/>
    <cellStyle name="20% - Énfasis3 2 3 2" xfId="566"/>
    <cellStyle name="20% - Énfasis3 2 3 2 2" xfId="1059"/>
    <cellStyle name="20% - Énfasis3 2 3 2 3" xfId="1549"/>
    <cellStyle name="20% - Énfasis3 2 3 3" xfId="401"/>
    <cellStyle name="20% - Énfasis3 2 3 3 2" xfId="896"/>
    <cellStyle name="20% - Énfasis3 2 3 3 3" xfId="1386"/>
    <cellStyle name="20% - Énfasis3 2 3 4" xfId="733"/>
    <cellStyle name="20% - Énfasis3 2 3 5" xfId="1223"/>
    <cellStyle name="20% - Énfasis3 2 4" xfId="485"/>
    <cellStyle name="20% - Énfasis3 2 4 2" xfId="978"/>
    <cellStyle name="20% - Énfasis3 2 4 3" xfId="1468"/>
    <cellStyle name="20% - Énfasis3 2 5" xfId="320"/>
    <cellStyle name="20% - Énfasis3 2 5 2" xfId="815"/>
    <cellStyle name="20% - Énfasis3 2 5 3" xfId="1305"/>
    <cellStyle name="20% - Énfasis3 2 6" xfId="652"/>
    <cellStyle name="20% - Énfasis3 2 7" xfId="1142"/>
    <cellStyle name="20% - Énfasis3 3" xfId="179"/>
    <cellStyle name="20% - Énfasis3 3 2" xfId="261"/>
    <cellStyle name="20% - Énfasis3 3 2 2" xfId="591"/>
    <cellStyle name="20% - Énfasis3 3 2 2 2" xfId="1084"/>
    <cellStyle name="20% - Énfasis3 3 2 2 3" xfId="1574"/>
    <cellStyle name="20% - Énfasis3 3 2 3" xfId="426"/>
    <cellStyle name="20% - Énfasis3 3 2 3 2" xfId="921"/>
    <cellStyle name="20% - Énfasis3 3 2 3 3" xfId="1411"/>
    <cellStyle name="20% - Énfasis3 3 2 4" xfId="758"/>
    <cellStyle name="20% - Énfasis3 3 2 5" xfId="1248"/>
    <cellStyle name="20% - Énfasis3 3 3" xfId="510"/>
    <cellStyle name="20% - Énfasis3 3 3 2" xfId="1003"/>
    <cellStyle name="20% - Énfasis3 3 3 3" xfId="1493"/>
    <cellStyle name="20% - Énfasis3 3 4" xfId="345"/>
    <cellStyle name="20% - Énfasis3 3 4 2" xfId="840"/>
    <cellStyle name="20% - Énfasis3 3 4 3" xfId="1330"/>
    <cellStyle name="20% - Énfasis3 3 5" xfId="677"/>
    <cellStyle name="20% - Énfasis3 3 6" xfId="1167"/>
    <cellStyle name="20% - Énfasis3 4" xfId="218"/>
    <cellStyle name="20% - Énfasis3 4 2" xfId="548"/>
    <cellStyle name="20% - Énfasis3 4 2 2" xfId="1041"/>
    <cellStyle name="20% - Énfasis3 4 2 3" xfId="1531"/>
    <cellStyle name="20% - Énfasis3 4 3" xfId="383"/>
    <cellStyle name="20% - Énfasis3 4 3 2" xfId="878"/>
    <cellStyle name="20% - Énfasis3 4 3 3" xfId="1368"/>
    <cellStyle name="20% - Énfasis3 4 4" xfId="715"/>
    <cellStyle name="20% - Énfasis3 4 5" xfId="1205"/>
    <cellStyle name="20% - Énfasis3 5" xfId="466"/>
    <cellStyle name="20% - Énfasis3 5 2" xfId="959"/>
    <cellStyle name="20% - Énfasis3 5 3" xfId="1449"/>
    <cellStyle name="20% - Énfasis3 6" xfId="301"/>
    <cellStyle name="20% - Énfasis3 6 2" xfId="796"/>
    <cellStyle name="20% - Énfasis3 6 3" xfId="1286"/>
    <cellStyle name="20% - Énfasis3 7" xfId="632"/>
    <cellStyle name="20% - Énfasis3 8" xfId="1122"/>
    <cellStyle name="20% - Énfasis4" xfId="74" builtinId="42" customBuiltin="1"/>
    <cellStyle name="20% - Énfasis4 2" xfId="139"/>
    <cellStyle name="20% - Énfasis4 2 2" xfId="199"/>
    <cellStyle name="20% - Énfasis4 2 2 2" xfId="281"/>
    <cellStyle name="20% - Énfasis4 2 2 2 2" xfId="611"/>
    <cellStyle name="20% - Énfasis4 2 2 2 2 2" xfId="1104"/>
    <cellStyle name="20% - Énfasis4 2 2 2 2 3" xfId="1594"/>
    <cellStyle name="20% - Énfasis4 2 2 2 3" xfId="446"/>
    <cellStyle name="20% - Énfasis4 2 2 2 3 2" xfId="941"/>
    <cellStyle name="20% - Énfasis4 2 2 2 3 3" xfId="1431"/>
    <cellStyle name="20% - Énfasis4 2 2 2 4" xfId="778"/>
    <cellStyle name="20% - Énfasis4 2 2 2 5" xfId="1268"/>
    <cellStyle name="20% - Énfasis4 2 2 3" xfId="530"/>
    <cellStyle name="20% - Énfasis4 2 2 3 2" xfId="1023"/>
    <cellStyle name="20% - Énfasis4 2 2 3 3" xfId="1513"/>
    <cellStyle name="20% - Énfasis4 2 2 4" xfId="365"/>
    <cellStyle name="20% - Énfasis4 2 2 4 2" xfId="860"/>
    <cellStyle name="20% - Énfasis4 2 2 4 3" xfId="1350"/>
    <cellStyle name="20% - Énfasis4 2 2 5" xfId="697"/>
    <cellStyle name="20% - Énfasis4 2 2 6" xfId="1187"/>
    <cellStyle name="20% - Énfasis4 2 3" xfId="238"/>
    <cellStyle name="20% - Énfasis4 2 3 2" xfId="568"/>
    <cellStyle name="20% - Énfasis4 2 3 2 2" xfId="1061"/>
    <cellStyle name="20% - Énfasis4 2 3 2 3" xfId="1551"/>
    <cellStyle name="20% - Énfasis4 2 3 3" xfId="403"/>
    <cellStyle name="20% - Énfasis4 2 3 3 2" xfId="898"/>
    <cellStyle name="20% - Énfasis4 2 3 3 3" xfId="1388"/>
    <cellStyle name="20% - Énfasis4 2 3 4" xfId="735"/>
    <cellStyle name="20% - Énfasis4 2 3 5" xfId="1225"/>
    <cellStyle name="20% - Énfasis4 2 4" xfId="487"/>
    <cellStyle name="20% - Énfasis4 2 4 2" xfId="980"/>
    <cellStyle name="20% - Énfasis4 2 4 3" xfId="1470"/>
    <cellStyle name="20% - Énfasis4 2 5" xfId="322"/>
    <cellStyle name="20% - Énfasis4 2 5 2" xfId="817"/>
    <cellStyle name="20% - Énfasis4 2 5 3" xfId="1307"/>
    <cellStyle name="20% - Énfasis4 2 6" xfId="654"/>
    <cellStyle name="20% - Énfasis4 2 7" xfId="1144"/>
    <cellStyle name="20% - Énfasis4 3" xfId="181"/>
    <cellStyle name="20% - Énfasis4 3 2" xfId="263"/>
    <cellStyle name="20% - Énfasis4 3 2 2" xfId="593"/>
    <cellStyle name="20% - Énfasis4 3 2 2 2" xfId="1086"/>
    <cellStyle name="20% - Énfasis4 3 2 2 3" xfId="1576"/>
    <cellStyle name="20% - Énfasis4 3 2 3" xfId="428"/>
    <cellStyle name="20% - Énfasis4 3 2 3 2" xfId="923"/>
    <cellStyle name="20% - Énfasis4 3 2 3 3" xfId="1413"/>
    <cellStyle name="20% - Énfasis4 3 2 4" xfId="760"/>
    <cellStyle name="20% - Énfasis4 3 2 5" xfId="1250"/>
    <cellStyle name="20% - Énfasis4 3 3" xfId="512"/>
    <cellStyle name="20% - Énfasis4 3 3 2" xfId="1005"/>
    <cellStyle name="20% - Énfasis4 3 3 3" xfId="1495"/>
    <cellStyle name="20% - Énfasis4 3 4" xfId="347"/>
    <cellStyle name="20% - Énfasis4 3 4 2" xfId="842"/>
    <cellStyle name="20% - Énfasis4 3 4 3" xfId="1332"/>
    <cellStyle name="20% - Énfasis4 3 5" xfId="679"/>
    <cellStyle name="20% - Énfasis4 3 6" xfId="1169"/>
    <cellStyle name="20% - Énfasis4 4" xfId="220"/>
    <cellStyle name="20% - Énfasis4 4 2" xfId="550"/>
    <cellStyle name="20% - Énfasis4 4 2 2" xfId="1043"/>
    <cellStyle name="20% - Énfasis4 4 2 3" xfId="1533"/>
    <cellStyle name="20% - Énfasis4 4 3" xfId="385"/>
    <cellStyle name="20% - Énfasis4 4 3 2" xfId="880"/>
    <cellStyle name="20% - Énfasis4 4 3 3" xfId="1370"/>
    <cellStyle name="20% - Énfasis4 4 4" xfId="717"/>
    <cellStyle name="20% - Énfasis4 4 5" xfId="1207"/>
    <cellStyle name="20% - Énfasis4 5" xfId="468"/>
    <cellStyle name="20% - Énfasis4 5 2" xfId="961"/>
    <cellStyle name="20% - Énfasis4 5 3" xfId="1451"/>
    <cellStyle name="20% - Énfasis4 6" xfId="303"/>
    <cellStyle name="20% - Énfasis4 6 2" xfId="798"/>
    <cellStyle name="20% - Énfasis4 6 3" xfId="1288"/>
    <cellStyle name="20% - Énfasis4 7" xfId="634"/>
    <cellStyle name="20% - Énfasis4 8" xfId="1124"/>
    <cellStyle name="20% - Énfasis5" xfId="78" builtinId="46" customBuiltin="1"/>
    <cellStyle name="20% - Énfasis5 2" xfId="141"/>
    <cellStyle name="20% - Énfasis5 2 2" xfId="201"/>
    <cellStyle name="20% - Énfasis5 2 2 2" xfId="283"/>
    <cellStyle name="20% - Énfasis5 2 2 2 2" xfId="613"/>
    <cellStyle name="20% - Énfasis5 2 2 2 2 2" xfId="1106"/>
    <cellStyle name="20% - Énfasis5 2 2 2 2 3" xfId="1596"/>
    <cellStyle name="20% - Énfasis5 2 2 2 3" xfId="448"/>
    <cellStyle name="20% - Énfasis5 2 2 2 3 2" xfId="943"/>
    <cellStyle name="20% - Énfasis5 2 2 2 3 3" xfId="1433"/>
    <cellStyle name="20% - Énfasis5 2 2 2 4" xfId="780"/>
    <cellStyle name="20% - Énfasis5 2 2 2 5" xfId="1270"/>
    <cellStyle name="20% - Énfasis5 2 2 3" xfId="532"/>
    <cellStyle name="20% - Énfasis5 2 2 3 2" xfId="1025"/>
    <cellStyle name="20% - Énfasis5 2 2 3 3" xfId="1515"/>
    <cellStyle name="20% - Énfasis5 2 2 4" xfId="367"/>
    <cellStyle name="20% - Énfasis5 2 2 4 2" xfId="862"/>
    <cellStyle name="20% - Énfasis5 2 2 4 3" xfId="1352"/>
    <cellStyle name="20% - Énfasis5 2 2 5" xfId="699"/>
    <cellStyle name="20% - Énfasis5 2 2 6" xfId="1189"/>
    <cellStyle name="20% - Énfasis5 2 3" xfId="240"/>
    <cellStyle name="20% - Énfasis5 2 3 2" xfId="570"/>
    <cellStyle name="20% - Énfasis5 2 3 2 2" xfId="1063"/>
    <cellStyle name="20% - Énfasis5 2 3 2 3" xfId="1553"/>
    <cellStyle name="20% - Énfasis5 2 3 3" xfId="405"/>
    <cellStyle name="20% - Énfasis5 2 3 3 2" xfId="900"/>
    <cellStyle name="20% - Énfasis5 2 3 3 3" xfId="1390"/>
    <cellStyle name="20% - Énfasis5 2 3 4" xfId="737"/>
    <cellStyle name="20% - Énfasis5 2 3 5" xfId="1227"/>
    <cellStyle name="20% - Énfasis5 2 4" xfId="489"/>
    <cellStyle name="20% - Énfasis5 2 4 2" xfId="982"/>
    <cellStyle name="20% - Énfasis5 2 4 3" xfId="1472"/>
    <cellStyle name="20% - Énfasis5 2 5" xfId="324"/>
    <cellStyle name="20% - Énfasis5 2 5 2" xfId="819"/>
    <cellStyle name="20% - Énfasis5 2 5 3" xfId="1309"/>
    <cellStyle name="20% - Énfasis5 2 6" xfId="656"/>
    <cellStyle name="20% - Énfasis5 2 7" xfId="1146"/>
    <cellStyle name="20% - Énfasis5 3" xfId="183"/>
    <cellStyle name="20% - Énfasis5 3 2" xfId="265"/>
    <cellStyle name="20% - Énfasis5 3 2 2" xfId="595"/>
    <cellStyle name="20% - Énfasis5 3 2 2 2" xfId="1088"/>
    <cellStyle name="20% - Énfasis5 3 2 2 3" xfId="1578"/>
    <cellStyle name="20% - Énfasis5 3 2 3" xfId="430"/>
    <cellStyle name="20% - Énfasis5 3 2 3 2" xfId="925"/>
    <cellStyle name="20% - Énfasis5 3 2 3 3" xfId="1415"/>
    <cellStyle name="20% - Énfasis5 3 2 4" xfId="762"/>
    <cellStyle name="20% - Énfasis5 3 2 5" xfId="1252"/>
    <cellStyle name="20% - Énfasis5 3 3" xfId="514"/>
    <cellStyle name="20% - Énfasis5 3 3 2" xfId="1007"/>
    <cellStyle name="20% - Énfasis5 3 3 3" xfId="1497"/>
    <cellStyle name="20% - Énfasis5 3 4" xfId="349"/>
    <cellStyle name="20% - Énfasis5 3 4 2" xfId="844"/>
    <cellStyle name="20% - Énfasis5 3 4 3" xfId="1334"/>
    <cellStyle name="20% - Énfasis5 3 5" xfId="681"/>
    <cellStyle name="20% - Énfasis5 3 6" xfId="1171"/>
    <cellStyle name="20% - Énfasis5 4" xfId="222"/>
    <cellStyle name="20% - Énfasis5 4 2" xfId="552"/>
    <cellStyle name="20% - Énfasis5 4 2 2" xfId="1045"/>
    <cellStyle name="20% - Énfasis5 4 2 3" xfId="1535"/>
    <cellStyle name="20% - Énfasis5 4 3" xfId="387"/>
    <cellStyle name="20% - Énfasis5 4 3 2" xfId="882"/>
    <cellStyle name="20% - Énfasis5 4 3 3" xfId="1372"/>
    <cellStyle name="20% - Énfasis5 4 4" xfId="719"/>
    <cellStyle name="20% - Énfasis5 4 5" xfId="1209"/>
    <cellStyle name="20% - Énfasis5 5" xfId="470"/>
    <cellStyle name="20% - Énfasis5 5 2" xfId="963"/>
    <cellStyle name="20% - Énfasis5 5 3" xfId="1453"/>
    <cellStyle name="20% - Énfasis5 6" xfId="305"/>
    <cellStyle name="20% - Énfasis5 6 2" xfId="800"/>
    <cellStyle name="20% - Énfasis5 6 3" xfId="1290"/>
    <cellStyle name="20% - Énfasis5 7" xfId="636"/>
    <cellStyle name="20% - Énfasis5 8" xfId="1126"/>
    <cellStyle name="20% - Énfasis6" xfId="82" builtinId="50" customBuiltin="1"/>
    <cellStyle name="20% - Énfasis6 2" xfId="143"/>
    <cellStyle name="20% - Énfasis6 2 2" xfId="203"/>
    <cellStyle name="20% - Énfasis6 2 2 2" xfId="285"/>
    <cellStyle name="20% - Énfasis6 2 2 2 2" xfId="615"/>
    <cellStyle name="20% - Énfasis6 2 2 2 2 2" xfId="1108"/>
    <cellStyle name="20% - Énfasis6 2 2 2 2 3" xfId="1598"/>
    <cellStyle name="20% - Énfasis6 2 2 2 3" xfId="450"/>
    <cellStyle name="20% - Énfasis6 2 2 2 3 2" xfId="945"/>
    <cellStyle name="20% - Énfasis6 2 2 2 3 3" xfId="1435"/>
    <cellStyle name="20% - Énfasis6 2 2 2 4" xfId="782"/>
    <cellStyle name="20% - Énfasis6 2 2 2 5" xfId="1272"/>
    <cellStyle name="20% - Énfasis6 2 2 3" xfId="534"/>
    <cellStyle name="20% - Énfasis6 2 2 3 2" xfId="1027"/>
    <cellStyle name="20% - Énfasis6 2 2 3 3" xfId="1517"/>
    <cellStyle name="20% - Énfasis6 2 2 4" xfId="369"/>
    <cellStyle name="20% - Énfasis6 2 2 4 2" xfId="864"/>
    <cellStyle name="20% - Énfasis6 2 2 4 3" xfId="1354"/>
    <cellStyle name="20% - Énfasis6 2 2 5" xfId="701"/>
    <cellStyle name="20% - Énfasis6 2 2 6" xfId="1191"/>
    <cellStyle name="20% - Énfasis6 2 3" xfId="242"/>
    <cellStyle name="20% - Énfasis6 2 3 2" xfId="572"/>
    <cellStyle name="20% - Énfasis6 2 3 2 2" xfId="1065"/>
    <cellStyle name="20% - Énfasis6 2 3 2 3" xfId="1555"/>
    <cellStyle name="20% - Énfasis6 2 3 3" xfId="407"/>
    <cellStyle name="20% - Énfasis6 2 3 3 2" xfId="902"/>
    <cellStyle name="20% - Énfasis6 2 3 3 3" xfId="1392"/>
    <cellStyle name="20% - Énfasis6 2 3 4" xfId="739"/>
    <cellStyle name="20% - Énfasis6 2 3 5" xfId="1229"/>
    <cellStyle name="20% - Énfasis6 2 4" xfId="491"/>
    <cellStyle name="20% - Énfasis6 2 4 2" xfId="984"/>
    <cellStyle name="20% - Énfasis6 2 4 3" xfId="1474"/>
    <cellStyle name="20% - Énfasis6 2 5" xfId="326"/>
    <cellStyle name="20% - Énfasis6 2 5 2" xfId="821"/>
    <cellStyle name="20% - Énfasis6 2 5 3" xfId="1311"/>
    <cellStyle name="20% - Énfasis6 2 6" xfId="658"/>
    <cellStyle name="20% - Énfasis6 2 7" xfId="1148"/>
    <cellStyle name="20% - Énfasis6 3" xfId="185"/>
    <cellStyle name="20% - Énfasis6 3 2" xfId="267"/>
    <cellStyle name="20% - Énfasis6 3 2 2" xfId="597"/>
    <cellStyle name="20% - Énfasis6 3 2 2 2" xfId="1090"/>
    <cellStyle name="20% - Énfasis6 3 2 2 3" xfId="1580"/>
    <cellStyle name="20% - Énfasis6 3 2 3" xfId="432"/>
    <cellStyle name="20% - Énfasis6 3 2 3 2" xfId="927"/>
    <cellStyle name="20% - Énfasis6 3 2 3 3" xfId="1417"/>
    <cellStyle name="20% - Énfasis6 3 2 4" xfId="764"/>
    <cellStyle name="20% - Énfasis6 3 2 5" xfId="1254"/>
    <cellStyle name="20% - Énfasis6 3 3" xfId="516"/>
    <cellStyle name="20% - Énfasis6 3 3 2" xfId="1009"/>
    <cellStyle name="20% - Énfasis6 3 3 3" xfId="1499"/>
    <cellStyle name="20% - Énfasis6 3 4" xfId="351"/>
    <cellStyle name="20% - Énfasis6 3 4 2" xfId="846"/>
    <cellStyle name="20% - Énfasis6 3 4 3" xfId="1336"/>
    <cellStyle name="20% - Énfasis6 3 5" xfId="683"/>
    <cellStyle name="20% - Énfasis6 3 6" xfId="1173"/>
    <cellStyle name="20% - Énfasis6 4" xfId="224"/>
    <cellStyle name="20% - Énfasis6 4 2" xfId="554"/>
    <cellStyle name="20% - Énfasis6 4 2 2" xfId="1047"/>
    <cellStyle name="20% - Énfasis6 4 2 3" xfId="1537"/>
    <cellStyle name="20% - Énfasis6 4 3" xfId="389"/>
    <cellStyle name="20% - Énfasis6 4 3 2" xfId="884"/>
    <cellStyle name="20% - Énfasis6 4 3 3" xfId="1374"/>
    <cellStyle name="20% - Énfasis6 4 4" xfId="721"/>
    <cellStyle name="20% - Énfasis6 4 5" xfId="1211"/>
    <cellStyle name="20% - Énfasis6 5" xfId="472"/>
    <cellStyle name="20% - Énfasis6 5 2" xfId="965"/>
    <cellStyle name="20% - Énfasis6 5 3" xfId="1455"/>
    <cellStyle name="20% - Énfasis6 6" xfId="307"/>
    <cellStyle name="20% - Énfasis6 6 2" xfId="802"/>
    <cellStyle name="20% - Énfasis6 6 3" xfId="1292"/>
    <cellStyle name="20% - Énfasis6 7" xfId="638"/>
    <cellStyle name="20% - Énfasis6 8" xfId="1128"/>
    <cellStyle name="40% - Énfasis1" xfId="63" builtinId="31" customBuiltin="1"/>
    <cellStyle name="40% - Énfasis1 2" xfId="134"/>
    <cellStyle name="40% - Énfasis1 2 2" xfId="194"/>
    <cellStyle name="40% - Énfasis1 2 2 2" xfId="276"/>
    <cellStyle name="40% - Énfasis1 2 2 2 2" xfId="606"/>
    <cellStyle name="40% - Énfasis1 2 2 2 2 2" xfId="1099"/>
    <cellStyle name="40% - Énfasis1 2 2 2 2 3" xfId="1589"/>
    <cellStyle name="40% - Énfasis1 2 2 2 3" xfId="441"/>
    <cellStyle name="40% - Énfasis1 2 2 2 3 2" xfId="936"/>
    <cellStyle name="40% - Énfasis1 2 2 2 3 3" xfId="1426"/>
    <cellStyle name="40% - Énfasis1 2 2 2 4" xfId="773"/>
    <cellStyle name="40% - Énfasis1 2 2 2 5" xfId="1263"/>
    <cellStyle name="40% - Énfasis1 2 2 3" xfId="525"/>
    <cellStyle name="40% - Énfasis1 2 2 3 2" xfId="1018"/>
    <cellStyle name="40% - Énfasis1 2 2 3 3" xfId="1508"/>
    <cellStyle name="40% - Énfasis1 2 2 4" xfId="360"/>
    <cellStyle name="40% - Énfasis1 2 2 4 2" xfId="855"/>
    <cellStyle name="40% - Énfasis1 2 2 4 3" xfId="1345"/>
    <cellStyle name="40% - Énfasis1 2 2 5" xfId="692"/>
    <cellStyle name="40% - Énfasis1 2 2 6" xfId="1182"/>
    <cellStyle name="40% - Énfasis1 2 3" xfId="233"/>
    <cellStyle name="40% - Énfasis1 2 3 2" xfId="563"/>
    <cellStyle name="40% - Énfasis1 2 3 2 2" xfId="1056"/>
    <cellStyle name="40% - Énfasis1 2 3 2 3" xfId="1546"/>
    <cellStyle name="40% - Énfasis1 2 3 3" xfId="398"/>
    <cellStyle name="40% - Énfasis1 2 3 3 2" xfId="893"/>
    <cellStyle name="40% - Énfasis1 2 3 3 3" xfId="1383"/>
    <cellStyle name="40% - Énfasis1 2 3 4" xfId="730"/>
    <cellStyle name="40% - Énfasis1 2 3 5" xfId="1220"/>
    <cellStyle name="40% - Énfasis1 2 4" xfId="482"/>
    <cellStyle name="40% - Énfasis1 2 4 2" xfId="975"/>
    <cellStyle name="40% - Énfasis1 2 4 3" xfId="1465"/>
    <cellStyle name="40% - Énfasis1 2 5" xfId="317"/>
    <cellStyle name="40% - Énfasis1 2 5 2" xfId="812"/>
    <cellStyle name="40% - Énfasis1 2 5 3" xfId="1302"/>
    <cellStyle name="40% - Énfasis1 2 6" xfId="649"/>
    <cellStyle name="40% - Énfasis1 2 7" xfId="1139"/>
    <cellStyle name="40% - Énfasis1 3" xfId="176"/>
    <cellStyle name="40% - Énfasis1 3 2" xfId="258"/>
    <cellStyle name="40% - Énfasis1 3 2 2" xfId="588"/>
    <cellStyle name="40% - Énfasis1 3 2 2 2" xfId="1081"/>
    <cellStyle name="40% - Énfasis1 3 2 2 3" xfId="1571"/>
    <cellStyle name="40% - Énfasis1 3 2 3" xfId="423"/>
    <cellStyle name="40% - Énfasis1 3 2 3 2" xfId="918"/>
    <cellStyle name="40% - Énfasis1 3 2 3 3" xfId="1408"/>
    <cellStyle name="40% - Énfasis1 3 2 4" xfId="755"/>
    <cellStyle name="40% - Énfasis1 3 2 5" xfId="1245"/>
    <cellStyle name="40% - Énfasis1 3 3" xfId="507"/>
    <cellStyle name="40% - Énfasis1 3 3 2" xfId="1000"/>
    <cellStyle name="40% - Énfasis1 3 3 3" xfId="1490"/>
    <cellStyle name="40% - Énfasis1 3 4" xfId="342"/>
    <cellStyle name="40% - Énfasis1 3 4 2" xfId="837"/>
    <cellStyle name="40% - Énfasis1 3 4 3" xfId="1327"/>
    <cellStyle name="40% - Énfasis1 3 5" xfId="674"/>
    <cellStyle name="40% - Énfasis1 3 6" xfId="1164"/>
    <cellStyle name="40% - Énfasis1 4" xfId="215"/>
    <cellStyle name="40% - Énfasis1 4 2" xfId="545"/>
    <cellStyle name="40% - Énfasis1 4 2 2" xfId="1038"/>
    <cellStyle name="40% - Énfasis1 4 2 3" xfId="1528"/>
    <cellStyle name="40% - Énfasis1 4 3" xfId="380"/>
    <cellStyle name="40% - Énfasis1 4 3 2" xfId="875"/>
    <cellStyle name="40% - Énfasis1 4 3 3" xfId="1365"/>
    <cellStyle name="40% - Énfasis1 4 4" xfId="712"/>
    <cellStyle name="40% - Énfasis1 4 5" xfId="1202"/>
    <cellStyle name="40% - Énfasis1 5" xfId="463"/>
    <cellStyle name="40% - Énfasis1 5 2" xfId="956"/>
    <cellStyle name="40% - Énfasis1 5 3" xfId="1446"/>
    <cellStyle name="40% - Énfasis1 6" xfId="298"/>
    <cellStyle name="40% - Énfasis1 6 2" xfId="793"/>
    <cellStyle name="40% - Énfasis1 6 3" xfId="1283"/>
    <cellStyle name="40% - Énfasis1 7" xfId="629"/>
    <cellStyle name="40% - Énfasis1 8" xfId="1119"/>
    <cellStyle name="40% - Énfasis2" xfId="67" builtinId="35" customBuiltin="1"/>
    <cellStyle name="40% - Énfasis2 2" xfId="136"/>
    <cellStyle name="40% - Énfasis2 2 2" xfId="196"/>
    <cellStyle name="40% - Énfasis2 2 2 2" xfId="278"/>
    <cellStyle name="40% - Énfasis2 2 2 2 2" xfId="608"/>
    <cellStyle name="40% - Énfasis2 2 2 2 2 2" xfId="1101"/>
    <cellStyle name="40% - Énfasis2 2 2 2 2 3" xfId="1591"/>
    <cellStyle name="40% - Énfasis2 2 2 2 3" xfId="443"/>
    <cellStyle name="40% - Énfasis2 2 2 2 3 2" xfId="938"/>
    <cellStyle name="40% - Énfasis2 2 2 2 3 3" xfId="1428"/>
    <cellStyle name="40% - Énfasis2 2 2 2 4" xfId="775"/>
    <cellStyle name="40% - Énfasis2 2 2 2 5" xfId="1265"/>
    <cellStyle name="40% - Énfasis2 2 2 3" xfId="527"/>
    <cellStyle name="40% - Énfasis2 2 2 3 2" xfId="1020"/>
    <cellStyle name="40% - Énfasis2 2 2 3 3" xfId="1510"/>
    <cellStyle name="40% - Énfasis2 2 2 4" xfId="362"/>
    <cellStyle name="40% - Énfasis2 2 2 4 2" xfId="857"/>
    <cellStyle name="40% - Énfasis2 2 2 4 3" xfId="1347"/>
    <cellStyle name="40% - Énfasis2 2 2 5" xfId="694"/>
    <cellStyle name="40% - Énfasis2 2 2 6" xfId="1184"/>
    <cellStyle name="40% - Énfasis2 2 3" xfId="235"/>
    <cellStyle name="40% - Énfasis2 2 3 2" xfId="565"/>
    <cellStyle name="40% - Énfasis2 2 3 2 2" xfId="1058"/>
    <cellStyle name="40% - Énfasis2 2 3 2 3" xfId="1548"/>
    <cellStyle name="40% - Énfasis2 2 3 3" xfId="400"/>
    <cellStyle name="40% - Énfasis2 2 3 3 2" xfId="895"/>
    <cellStyle name="40% - Énfasis2 2 3 3 3" xfId="1385"/>
    <cellStyle name="40% - Énfasis2 2 3 4" xfId="732"/>
    <cellStyle name="40% - Énfasis2 2 3 5" xfId="1222"/>
    <cellStyle name="40% - Énfasis2 2 4" xfId="484"/>
    <cellStyle name="40% - Énfasis2 2 4 2" xfId="977"/>
    <cellStyle name="40% - Énfasis2 2 4 3" xfId="1467"/>
    <cellStyle name="40% - Énfasis2 2 5" xfId="319"/>
    <cellStyle name="40% - Énfasis2 2 5 2" xfId="814"/>
    <cellStyle name="40% - Énfasis2 2 5 3" xfId="1304"/>
    <cellStyle name="40% - Énfasis2 2 6" xfId="651"/>
    <cellStyle name="40% - Énfasis2 2 7" xfId="1141"/>
    <cellStyle name="40% - Énfasis2 3" xfId="178"/>
    <cellStyle name="40% - Énfasis2 3 2" xfId="260"/>
    <cellStyle name="40% - Énfasis2 3 2 2" xfId="590"/>
    <cellStyle name="40% - Énfasis2 3 2 2 2" xfId="1083"/>
    <cellStyle name="40% - Énfasis2 3 2 2 3" xfId="1573"/>
    <cellStyle name="40% - Énfasis2 3 2 3" xfId="425"/>
    <cellStyle name="40% - Énfasis2 3 2 3 2" xfId="920"/>
    <cellStyle name="40% - Énfasis2 3 2 3 3" xfId="1410"/>
    <cellStyle name="40% - Énfasis2 3 2 4" xfId="757"/>
    <cellStyle name="40% - Énfasis2 3 2 5" xfId="1247"/>
    <cellStyle name="40% - Énfasis2 3 3" xfId="509"/>
    <cellStyle name="40% - Énfasis2 3 3 2" xfId="1002"/>
    <cellStyle name="40% - Énfasis2 3 3 3" xfId="1492"/>
    <cellStyle name="40% - Énfasis2 3 4" xfId="344"/>
    <cellStyle name="40% - Énfasis2 3 4 2" xfId="839"/>
    <cellStyle name="40% - Énfasis2 3 4 3" xfId="1329"/>
    <cellStyle name="40% - Énfasis2 3 5" xfId="676"/>
    <cellStyle name="40% - Énfasis2 3 6" xfId="1166"/>
    <cellStyle name="40% - Énfasis2 4" xfId="217"/>
    <cellStyle name="40% - Énfasis2 4 2" xfId="547"/>
    <cellStyle name="40% - Énfasis2 4 2 2" xfId="1040"/>
    <cellStyle name="40% - Énfasis2 4 2 3" xfId="1530"/>
    <cellStyle name="40% - Énfasis2 4 3" xfId="382"/>
    <cellStyle name="40% - Énfasis2 4 3 2" xfId="877"/>
    <cellStyle name="40% - Énfasis2 4 3 3" xfId="1367"/>
    <cellStyle name="40% - Énfasis2 4 4" xfId="714"/>
    <cellStyle name="40% - Énfasis2 4 5" xfId="1204"/>
    <cellStyle name="40% - Énfasis2 5" xfId="465"/>
    <cellStyle name="40% - Énfasis2 5 2" xfId="958"/>
    <cellStyle name="40% - Énfasis2 5 3" xfId="1448"/>
    <cellStyle name="40% - Énfasis2 6" xfId="300"/>
    <cellStyle name="40% - Énfasis2 6 2" xfId="795"/>
    <cellStyle name="40% - Énfasis2 6 3" xfId="1285"/>
    <cellStyle name="40% - Énfasis2 7" xfId="631"/>
    <cellStyle name="40% - Énfasis2 8" xfId="1121"/>
    <cellStyle name="40% - Énfasis3" xfId="71" builtinId="39" customBuiltin="1"/>
    <cellStyle name="40% - Énfasis3 2" xfId="138"/>
    <cellStyle name="40% - Énfasis3 2 2" xfId="198"/>
    <cellStyle name="40% - Énfasis3 2 2 2" xfId="280"/>
    <cellStyle name="40% - Énfasis3 2 2 2 2" xfId="610"/>
    <cellStyle name="40% - Énfasis3 2 2 2 2 2" xfId="1103"/>
    <cellStyle name="40% - Énfasis3 2 2 2 2 3" xfId="1593"/>
    <cellStyle name="40% - Énfasis3 2 2 2 3" xfId="445"/>
    <cellStyle name="40% - Énfasis3 2 2 2 3 2" xfId="940"/>
    <cellStyle name="40% - Énfasis3 2 2 2 3 3" xfId="1430"/>
    <cellStyle name="40% - Énfasis3 2 2 2 4" xfId="777"/>
    <cellStyle name="40% - Énfasis3 2 2 2 5" xfId="1267"/>
    <cellStyle name="40% - Énfasis3 2 2 3" xfId="529"/>
    <cellStyle name="40% - Énfasis3 2 2 3 2" xfId="1022"/>
    <cellStyle name="40% - Énfasis3 2 2 3 3" xfId="1512"/>
    <cellStyle name="40% - Énfasis3 2 2 4" xfId="364"/>
    <cellStyle name="40% - Énfasis3 2 2 4 2" xfId="859"/>
    <cellStyle name="40% - Énfasis3 2 2 4 3" xfId="1349"/>
    <cellStyle name="40% - Énfasis3 2 2 5" xfId="696"/>
    <cellStyle name="40% - Énfasis3 2 2 6" xfId="1186"/>
    <cellStyle name="40% - Énfasis3 2 3" xfId="237"/>
    <cellStyle name="40% - Énfasis3 2 3 2" xfId="567"/>
    <cellStyle name="40% - Énfasis3 2 3 2 2" xfId="1060"/>
    <cellStyle name="40% - Énfasis3 2 3 2 3" xfId="1550"/>
    <cellStyle name="40% - Énfasis3 2 3 3" xfId="402"/>
    <cellStyle name="40% - Énfasis3 2 3 3 2" xfId="897"/>
    <cellStyle name="40% - Énfasis3 2 3 3 3" xfId="1387"/>
    <cellStyle name="40% - Énfasis3 2 3 4" xfId="734"/>
    <cellStyle name="40% - Énfasis3 2 3 5" xfId="1224"/>
    <cellStyle name="40% - Énfasis3 2 4" xfId="486"/>
    <cellStyle name="40% - Énfasis3 2 4 2" xfId="979"/>
    <cellStyle name="40% - Énfasis3 2 4 3" xfId="1469"/>
    <cellStyle name="40% - Énfasis3 2 5" xfId="321"/>
    <cellStyle name="40% - Énfasis3 2 5 2" xfId="816"/>
    <cellStyle name="40% - Énfasis3 2 5 3" xfId="1306"/>
    <cellStyle name="40% - Énfasis3 2 6" xfId="653"/>
    <cellStyle name="40% - Énfasis3 2 7" xfId="1143"/>
    <cellStyle name="40% - Énfasis3 3" xfId="180"/>
    <cellStyle name="40% - Énfasis3 3 2" xfId="262"/>
    <cellStyle name="40% - Énfasis3 3 2 2" xfId="592"/>
    <cellStyle name="40% - Énfasis3 3 2 2 2" xfId="1085"/>
    <cellStyle name="40% - Énfasis3 3 2 2 3" xfId="1575"/>
    <cellStyle name="40% - Énfasis3 3 2 3" xfId="427"/>
    <cellStyle name="40% - Énfasis3 3 2 3 2" xfId="922"/>
    <cellStyle name="40% - Énfasis3 3 2 3 3" xfId="1412"/>
    <cellStyle name="40% - Énfasis3 3 2 4" xfId="759"/>
    <cellStyle name="40% - Énfasis3 3 2 5" xfId="1249"/>
    <cellStyle name="40% - Énfasis3 3 3" xfId="511"/>
    <cellStyle name="40% - Énfasis3 3 3 2" xfId="1004"/>
    <cellStyle name="40% - Énfasis3 3 3 3" xfId="1494"/>
    <cellStyle name="40% - Énfasis3 3 4" xfId="346"/>
    <cellStyle name="40% - Énfasis3 3 4 2" xfId="841"/>
    <cellStyle name="40% - Énfasis3 3 4 3" xfId="1331"/>
    <cellStyle name="40% - Énfasis3 3 5" xfId="678"/>
    <cellStyle name="40% - Énfasis3 3 6" xfId="1168"/>
    <cellStyle name="40% - Énfasis3 4" xfId="219"/>
    <cellStyle name="40% - Énfasis3 4 2" xfId="549"/>
    <cellStyle name="40% - Énfasis3 4 2 2" xfId="1042"/>
    <cellStyle name="40% - Énfasis3 4 2 3" xfId="1532"/>
    <cellStyle name="40% - Énfasis3 4 3" xfId="384"/>
    <cellStyle name="40% - Énfasis3 4 3 2" xfId="879"/>
    <cellStyle name="40% - Énfasis3 4 3 3" xfId="1369"/>
    <cellStyle name="40% - Énfasis3 4 4" xfId="716"/>
    <cellStyle name="40% - Énfasis3 4 5" xfId="1206"/>
    <cellStyle name="40% - Énfasis3 5" xfId="467"/>
    <cellStyle name="40% - Énfasis3 5 2" xfId="960"/>
    <cellStyle name="40% - Énfasis3 5 3" xfId="1450"/>
    <cellStyle name="40% - Énfasis3 6" xfId="302"/>
    <cellStyle name="40% - Énfasis3 6 2" xfId="797"/>
    <cellStyle name="40% - Énfasis3 6 3" xfId="1287"/>
    <cellStyle name="40% - Énfasis3 7" xfId="633"/>
    <cellStyle name="40% - Énfasis3 8" xfId="1123"/>
    <cellStyle name="40% - Énfasis4" xfId="75" builtinId="43" customBuiltin="1"/>
    <cellStyle name="40% - Énfasis4 2" xfId="140"/>
    <cellStyle name="40% - Énfasis4 2 2" xfId="200"/>
    <cellStyle name="40% - Énfasis4 2 2 2" xfId="282"/>
    <cellStyle name="40% - Énfasis4 2 2 2 2" xfId="612"/>
    <cellStyle name="40% - Énfasis4 2 2 2 2 2" xfId="1105"/>
    <cellStyle name="40% - Énfasis4 2 2 2 2 3" xfId="1595"/>
    <cellStyle name="40% - Énfasis4 2 2 2 3" xfId="447"/>
    <cellStyle name="40% - Énfasis4 2 2 2 3 2" xfId="942"/>
    <cellStyle name="40% - Énfasis4 2 2 2 3 3" xfId="1432"/>
    <cellStyle name="40% - Énfasis4 2 2 2 4" xfId="779"/>
    <cellStyle name="40% - Énfasis4 2 2 2 5" xfId="1269"/>
    <cellStyle name="40% - Énfasis4 2 2 3" xfId="531"/>
    <cellStyle name="40% - Énfasis4 2 2 3 2" xfId="1024"/>
    <cellStyle name="40% - Énfasis4 2 2 3 3" xfId="1514"/>
    <cellStyle name="40% - Énfasis4 2 2 4" xfId="366"/>
    <cellStyle name="40% - Énfasis4 2 2 4 2" xfId="861"/>
    <cellStyle name="40% - Énfasis4 2 2 4 3" xfId="1351"/>
    <cellStyle name="40% - Énfasis4 2 2 5" xfId="698"/>
    <cellStyle name="40% - Énfasis4 2 2 6" xfId="1188"/>
    <cellStyle name="40% - Énfasis4 2 3" xfId="239"/>
    <cellStyle name="40% - Énfasis4 2 3 2" xfId="569"/>
    <cellStyle name="40% - Énfasis4 2 3 2 2" xfId="1062"/>
    <cellStyle name="40% - Énfasis4 2 3 2 3" xfId="1552"/>
    <cellStyle name="40% - Énfasis4 2 3 3" xfId="404"/>
    <cellStyle name="40% - Énfasis4 2 3 3 2" xfId="899"/>
    <cellStyle name="40% - Énfasis4 2 3 3 3" xfId="1389"/>
    <cellStyle name="40% - Énfasis4 2 3 4" xfId="736"/>
    <cellStyle name="40% - Énfasis4 2 3 5" xfId="1226"/>
    <cellStyle name="40% - Énfasis4 2 4" xfId="488"/>
    <cellStyle name="40% - Énfasis4 2 4 2" xfId="981"/>
    <cellStyle name="40% - Énfasis4 2 4 3" xfId="1471"/>
    <cellStyle name="40% - Énfasis4 2 5" xfId="323"/>
    <cellStyle name="40% - Énfasis4 2 5 2" xfId="818"/>
    <cellStyle name="40% - Énfasis4 2 5 3" xfId="1308"/>
    <cellStyle name="40% - Énfasis4 2 6" xfId="655"/>
    <cellStyle name="40% - Énfasis4 2 7" xfId="1145"/>
    <cellStyle name="40% - Énfasis4 3" xfId="182"/>
    <cellStyle name="40% - Énfasis4 3 2" xfId="264"/>
    <cellStyle name="40% - Énfasis4 3 2 2" xfId="594"/>
    <cellStyle name="40% - Énfasis4 3 2 2 2" xfId="1087"/>
    <cellStyle name="40% - Énfasis4 3 2 2 3" xfId="1577"/>
    <cellStyle name="40% - Énfasis4 3 2 3" xfId="429"/>
    <cellStyle name="40% - Énfasis4 3 2 3 2" xfId="924"/>
    <cellStyle name="40% - Énfasis4 3 2 3 3" xfId="1414"/>
    <cellStyle name="40% - Énfasis4 3 2 4" xfId="761"/>
    <cellStyle name="40% - Énfasis4 3 2 5" xfId="1251"/>
    <cellStyle name="40% - Énfasis4 3 3" xfId="513"/>
    <cellStyle name="40% - Énfasis4 3 3 2" xfId="1006"/>
    <cellStyle name="40% - Énfasis4 3 3 3" xfId="1496"/>
    <cellStyle name="40% - Énfasis4 3 4" xfId="348"/>
    <cellStyle name="40% - Énfasis4 3 4 2" xfId="843"/>
    <cellStyle name="40% - Énfasis4 3 4 3" xfId="1333"/>
    <cellStyle name="40% - Énfasis4 3 5" xfId="680"/>
    <cellStyle name="40% - Énfasis4 3 6" xfId="1170"/>
    <cellStyle name="40% - Énfasis4 4" xfId="221"/>
    <cellStyle name="40% - Énfasis4 4 2" xfId="551"/>
    <cellStyle name="40% - Énfasis4 4 2 2" xfId="1044"/>
    <cellStyle name="40% - Énfasis4 4 2 3" xfId="1534"/>
    <cellStyle name="40% - Énfasis4 4 3" xfId="386"/>
    <cellStyle name="40% - Énfasis4 4 3 2" xfId="881"/>
    <cellStyle name="40% - Énfasis4 4 3 3" xfId="1371"/>
    <cellStyle name="40% - Énfasis4 4 4" xfId="718"/>
    <cellStyle name="40% - Énfasis4 4 5" xfId="1208"/>
    <cellStyle name="40% - Énfasis4 5" xfId="469"/>
    <cellStyle name="40% - Énfasis4 5 2" xfId="962"/>
    <cellStyle name="40% - Énfasis4 5 3" xfId="1452"/>
    <cellStyle name="40% - Énfasis4 6" xfId="304"/>
    <cellStyle name="40% - Énfasis4 6 2" xfId="799"/>
    <cellStyle name="40% - Énfasis4 6 3" xfId="1289"/>
    <cellStyle name="40% - Énfasis4 7" xfId="635"/>
    <cellStyle name="40% - Énfasis4 8" xfId="1125"/>
    <cellStyle name="40% - Énfasis5" xfId="79" builtinId="47" customBuiltin="1"/>
    <cellStyle name="40% - Énfasis5 2" xfId="142"/>
    <cellStyle name="40% - Énfasis5 2 2" xfId="202"/>
    <cellStyle name="40% - Énfasis5 2 2 2" xfId="284"/>
    <cellStyle name="40% - Énfasis5 2 2 2 2" xfId="614"/>
    <cellStyle name="40% - Énfasis5 2 2 2 2 2" xfId="1107"/>
    <cellStyle name="40% - Énfasis5 2 2 2 2 3" xfId="1597"/>
    <cellStyle name="40% - Énfasis5 2 2 2 3" xfId="449"/>
    <cellStyle name="40% - Énfasis5 2 2 2 3 2" xfId="944"/>
    <cellStyle name="40% - Énfasis5 2 2 2 3 3" xfId="1434"/>
    <cellStyle name="40% - Énfasis5 2 2 2 4" xfId="781"/>
    <cellStyle name="40% - Énfasis5 2 2 2 5" xfId="1271"/>
    <cellStyle name="40% - Énfasis5 2 2 3" xfId="533"/>
    <cellStyle name="40% - Énfasis5 2 2 3 2" xfId="1026"/>
    <cellStyle name="40% - Énfasis5 2 2 3 3" xfId="1516"/>
    <cellStyle name="40% - Énfasis5 2 2 4" xfId="368"/>
    <cellStyle name="40% - Énfasis5 2 2 4 2" xfId="863"/>
    <cellStyle name="40% - Énfasis5 2 2 4 3" xfId="1353"/>
    <cellStyle name="40% - Énfasis5 2 2 5" xfId="700"/>
    <cellStyle name="40% - Énfasis5 2 2 6" xfId="1190"/>
    <cellStyle name="40% - Énfasis5 2 3" xfId="241"/>
    <cellStyle name="40% - Énfasis5 2 3 2" xfId="571"/>
    <cellStyle name="40% - Énfasis5 2 3 2 2" xfId="1064"/>
    <cellStyle name="40% - Énfasis5 2 3 2 3" xfId="1554"/>
    <cellStyle name="40% - Énfasis5 2 3 3" xfId="406"/>
    <cellStyle name="40% - Énfasis5 2 3 3 2" xfId="901"/>
    <cellStyle name="40% - Énfasis5 2 3 3 3" xfId="1391"/>
    <cellStyle name="40% - Énfasis5 2 3 4" xfId="738"/>
    <cellStyle name="40% - Énfasis5 2 3 5" xfId="1228"/>
    <cellStyle name="40% - Énfasis5 2 4" xfId="490"/>
    <cellStyle name="40% - Énfasis5 2 4 2" xfId="983"/>
    <cellStyle name="40% - Énfasis5 2 4 3" xfId="1473"/>
    <cellStyle name="40% - Énfasis5 2 5" xfId="325"/>
    <cellStyle name="40% - Énfasis5 2 5 2" xfId="820"/>
    <cellStyle name="40% - Énfasis5 2 5 3" xfId="1310"/>
    <cellStyle name="40% - Énfasis5 2 6" xfId="657"/>
    <cellStyle name="40% - Énfasis5 2 7" xfId="1147"/>
    <cellStyle name="40% - Énfasis5 3" xfId="184"/>
    <cellStyle name="40% - Énfasis5 3 2" xfId="266"/>
    <cellStyle name="40% - Énfasis5 3 2 2" xfId="596"/>
    <cellStyle name="40% - Énfasis5 3 2 2 2" xfId="1089"/>
    <cellStyle name="40% - Énfasis5 3 2 2 3" xfId="1579"/>
    <cellStyle name="40% - Énfasis5 3 2 3" xfId="431"/>
    <cellStyle name="40% - Énfasis5 3 2 3 2" xfId="926"/>
    <cellStyle name="40% - Énfasis5 3 2 3 3" xfId="1416"/>
    <cellStyle name="40% - Énfasis5 3 2 4" xfId="763"/>
    <cellStyle name="40% - Énfasis5 3 2 5" xfId="1253"/>
    <cellStyle name="40% - Énfasis5 3 3" xfId="515"/>
    <cellStyle name="40% - Énfasis5 3 3 2" xfId="1008"/>
    <cellStyle name="40% - Énfasis5 3 3 3" xfId="1498"/>
    <cellStyle name="40% - Énfasis5 3 4" xfId="350"/>
    <cellStyle name="40% - Énfasis5 3 4 2" xfId="845"/>
    <cellStyle name="40% - Énfasis5 3 4 3" xfId="1335"/>
    <cellStyle name="40% - Énfasis5 3 5" xfId="682"/>
    <cellStyle name="40% - Énfasis5 3 6" xfId="1172"/>
    <cellStyle name="40% - Énfasis5 4" xfId="223"/>
    <cellStyle name="40% - Énfasis5 4 2" xfId="553"/>
    <cellStyle name="40% - Énfasis5 4 2 2" xfId="1046"/>
    <cellStyle name="40% - Énfasis5 4 2 3" xfId="1536"/>
    <cellStyle name="40% - Énfasis5 4 3" xfId="388"/>
    <cellStyle name="40% - Énfasis5 4 3 2" xfId="883"/>
    <cellStyle name="40% - Énfasis5 4 3 3" xfId="1373"/>
    <cellStyle name="40% - Énfasis5 4 4" xfId="720"/>
    <cellStyle name="40% - Énfasis5 4 5" xfId="1210"/>
    <cellStyle name="40% - Énfasis5 5" xfId="471"/>
    <cellStyle name="40% - Énfasis5 5 2" xfId="964"/>
    <cellStyle name="40% - Énfasis5 5 3" xfId="1454"/>
    <cellStyle name="40% - Énfasis5 6" xfId="306"/>
    <cellStyle name="40% - Énfasis5 6 2" xfId="801"/>
    <cellStyle name="40% - Énfasis5 6 3" xfId="1291"/>
    <cellStyle name="40% - Énfasis5 7" xfId="637"/>
    <cellStyle name="40% - Énfasis5 8" xfId="1127"/>
    <cellStyle name="40% - Énfasis6" xfId="83" builtinId="51" customBuiltin="1"/>
    <cellStyle name="40% - Énfasis6 2" xfId="144"/>
    <cellStyle name="40% - Énfasis6 2 2" xfId="204"/>
    <cellStyle name="40% - Énfasis6 2 2 2" xfId="286"/>
    <cellStyle name="40% - Énfasis6 2 2 2 2" xfId="616"/>
    <cellStyle name="40% - Énfasis6 2 2 2 2 2" xfId="1109"/>
    <cellStyle name="40% - Énfasis6 2 2 2 2 3" xfId="1599"/>
    <cellStyle name="40% - Énfasis6 2 2 2 3" xfId="451"/>
    <cellStyle name="40% - Énfasis6 2 2 2 3 2" xfId="946"/>
    <cellStyle name="40% - Énfasis6 2 2 2 3 3" xfId="1436"/>
    <cellStyle name="40% - Énfasis6 2 2 2 4" xfId="783"/>
    <cellStyle name="40% - Énfasis6 2 2 2 5" xfId="1273"/>
    <cellStyle name="40% - Énfasis6 2 2 3" xfId="535"/>
    <cellStyle name="40% - Énfasis6 2 2 3 2" xfId="1028"/>
    <cellStyle name="40% - Énfasis6 2 2 3 3" xfId="1518"/>
    <cellStyle name="40% - Énfasis6 2 2 4" xfId="370"/>
    <cellStyle name="40% - Énfasis6 2 2 4 2" xfId="865"/>
    <cellStyle name="40% - Énfasis6 2 2 4 3" xfId="1355"/>
    <cellStyle name="40% - Énfasis6 2 2 5" xfId="702"/>
    <cellStyle name="40% - Énfasis6 2 2 6" xfId="1192"/>
    <cellStyle name="40% - Énfasis6 2 3" xfId="243"/>
    <cellStyle name="40% - Énfasis6 2 3 2" xfId="573"/>
    <cellStyle name="40% - Énfasis6 2 3 2 2" xfId="1066"/>
    <cellStyle name="40% - Énfasis6 2 3 2 3" xfId="1556"/>
    <cellStyle name="40% - Énfasis6 2 3 3" xfId="408"/>
    <cellStyle name="40% - Énfasis6 2 3 3 2" xfId="903"/>
    <cellStyle name="40% - Énfasis6 2 3 3 3" xfId="1393"/>
    <cellStyle name="40% - Énfasis6 2 3 4" xfId="740"/>
    <cellStyle name="40% - Énfasis6 2 3 5" xfId="1230"/>
    <cellStyle name="40% - Énfasis6 2 4" xfId="492"/>
    <cellStyle name="40% - Énfasis6 2 4 2" xfId="985"/>
    <cellStyle name="40% - Énfasis6 2 4 3" xfId="1475"/>
    <cellStyle name="40% - Énfasis6 2 5" xfId="327"/>
    <cellStyle name="40% - Énfasis6 2 5 2" xfId="822"/>
    <cellStyle name="40% - Énfasis6 2 5 3" xfId="1312"/>
    <cellStyle name="40% - Énfasis6 2 6" xfId="659"/>
    <cellStyle name="40% - Énfasis6 2 7" xfId="1149"/>
    <cellStyle name="40% - Énfasis6 3" xfId="186"/>
    <cellStyle name="40% - Énfasis6 3 2" xfId="268"/>
    <cellStyle name="40% - Énfasis6 3 2 2" xfId="598"/>
    <cellStyle name="40% - Énfasis6 3 2 2 2" xfId="1091"/>
    <cellStyle name="40% - Énfasis6 3 2 2 3" xfId="1581"/>
    <cellStyle name="40% - Énfasis6 3 2 3" xfId="433"/>
    <cellStyle name="40% - Énfasis6 3 2 3 2" xfId="928"/>
    <cellStyle name="40% - Énfasis6 3 2 3 3" xfId="1418"/>
    <cellStyle name="40% - Énfasis6 3 2 4" xfId="765"/>
    <cellStyle name="40% - Énfasis6 3 2 5" xfId="1255"/>
    <cellStyle name="40% - Énfasis6 3 3" xfId="517"/>
    <cellStyle name="40% - Énfasis6 3 3 2" xfId="1010"/>
    <cellStyle name="40% - Énfasis6 3 3 3" xfId="1500"/>
    <cellStyle name="40% - Énfasis6 3 4" xfId="352"/>
    <cellStyle name="40% - Énfasis6 3 4 2" xfId="847"/>
    <cellStyle name="40% - Énfasis6 3 4 3" xfId="1337"/>
    <cellStyle name="40% - Énfasis6 3 5" xfId="684"/>
    <cellStyle name="40% - Énfasis6 3 6" xfId="1174"/>
    <cellStyle name="40% - Énfasis6 4" xfId="225"/>
    <cellStyle name="40% - Énfasis6 4 2" xfId="555"/>
    <cellStyle name="40% - Énfasis6 4 2 2" xfId="1048"/>
    <cellStyle name="40% - Énfasis6 4 2 3" xfId="1538"/>
    <cellStyle name="40% - Énfasis6 4 3" xfId="390"/>
    <cellStyle name="40% - Énfasis6 4 3 2" xfId="885"/>
    <cellStyle name="40% - Énfasis6 4 3 3" xfId="1375"/>
    <cellStyle name="40% - Énfasis6 4 4" xfId="722"/>
    <cellStyle name="40% - Énfasis6 4 5" xfId="1212"/>
    <cellStyle name="40% - Énfasis6 5" xfId="473"/>
    <cellStyle name="40% - Énfasis6 5 2" xfId="966"/>
    <cellStyle name="40% - Énfasis6 5 3" xfId="1456"/>
    <cellStyle name="40% - Énfasis6 6" xfId="308"/>
    <cellStyle name="40% - Énfasis6 6 2" xfId="803"/>
    <cellStyle name="40% - Énfasis6 6 3" xfId="1293"/>
    <cellStyle name="40% - Énfasis6 7" xfId="639"/>
    <cellStyle name="40% - Énfasis6 8" xfId="1129"/>
    <cellStyle name="60% - Énfasis1" xfId="64" builtinId="32" customBuiltin="1"/>
    <cellStyle name="60% - Énfasis2" xfId="68" builtinId="36" customBuiltin="1"/>
    <cellStyle name="60% - Énfasis3" xfId="72" builtinId="40" customBuiltin="1"/>
    <cellStyle name="60% - Énfasis4" xfId="76" builtinId="44" customBuiltin="1"/>
    <cellStyle name="60% - Énfasis5" xfId="80" builtinId="48" customBuiltin="1"/>
    <cellStyle name="60% - Énfasis6" xfId="84" builtinId="52" customBuiltin="1"/>
    <cellStyle name="Buena" xfId="5" builtinId="26" customBuiltin="1"/>
    <cellStyle name="Buena 2" xfId="119"/>
    <cellStyle name="Buena 3" xfId="150"/>
    <cellStyle name="Buena 4" xfId="91"/>
    <cellStyle name="Cálculo" xfId="10" builtinId="22" customBuiltin="1"/>
    <cellStyle name="Cálculo 2" xfId="124"/>
    <cellStyle name="Cálculo 3" xfId="155"/>
    <cellStyle name="Cálculo 4" xfId="96"/>
    <cellStyle name="Celda de comprobación" xfId="12" builtinId="23" customBuiltin="1"/>
    <cellStyle name="Celda de comprobación 2" xfId="126"/>
    <cellStyle name="Celda de comprobación 3" xfId="157"/>
    <cellStyle name="Celda de comprobación 4" xfId="98"/>
    <cellStyle name="Celda vinculada" xfId="11" builtinId="24" customBuiltin="1"/>
    <cellStyle name="Celda vinculada 2" xfId="125"/>
    <cellStyle name="Celda vinculada 3" xfId="156"/>
    <cellStyle name="Celda vinculada 4" xfId="97"/>
    <cellStyle name="Encabezado 1" xfId="1" builtinId="16" customBuiltin="1"/>
    <cellStyle name="Encabezado 4" xfId="4" builtinId="19" customBuiltin="1"/>
    <cellStyle name="Encabezado 4 2" xfId="118"/>
    <cellStyle name="Encabezado 4 3" xfId="149"/>
    <cellStyle name="Encabezado 4 4" xfId="90"/>
    <cellStyle name="Énfasis1" xfId="61" builtinId="29" customBuiltin="1"/>
    <cellStyle name="Énfasis2" xfId="65" builtinId="33" customBuiltin="1"/>
    <cellStyle name="Énfasis3" xfId="69" builtinId="37" customBuiltin="1"/>
    <cellStyle name="Énfasis4" xfId="73" builtinId="41" customBuiltin="1"/>
    <cellStyle name="Énfasis5" xfId="77" builtinId="45" customBuiltin="1"/>
    <cellStyle name="Énfasis6" xfId="81" builtinId="49" customBuiltin="1"/>
    <cellStyle name="Entrada" xfId="8" builtinId="20" customBuiltin="1"/>
    <cellStyle name="Entrada 2" xfId="122"/>
    <cellStyle name="Entrada 3" xfId="153"/>
    <cellStyle name="Entrada 4" xfId="94"/>
    <cellStyle name="Incorrecto" xfId="6" builtinId="27" customBuiltin="1"/>
    <cellStyle name="Incorrecto 2" xfId="120"/>
    <cellStyle name="Incorrecto 3" xfId="151"/>
    <cellStyle name="Incorrecto 4" xfId="92"/>
    <cellStyle name="Neutral" xfId="7" builtinId="28" customBuiltin="1"/>
    <cellStyle name="Neutral 2" xfId="121"/>
    <cellStyle name="Neutral 3" xfId="152"/>
    <cellStyle name="Neutral 4" xfId="93"/>
    <cellStyle name="Normal" xfId="0" builtinId="0" customBuiltin="1"/>
    <cellStyle name="Normal 10" xfId="626"/>
    <cellStyle name="Normal 11" xfId="627"/>
    <cellStyle name="Normal 12" xfId="1117"/>
    <cellStyle name="Normal 13" xfId="1613"/>
    <cellStyle name="Normal 2" xfId="57"/>
    <cellStyle name="Normal 2 10" xfId="624"/>
    <cellStyle name="Normal 2 11" xfId="644"/>
    <cellStyle name="Normal 2 12" xfId="1134"/>
    <cellStyle name="Normal 2 13" xfId="1614"/>
    <cellStyle name="Normal 2 2" xfId="58"/>
    <cellStyle name="Normal 2 2 2" xfId="208"/>
    <cellStyle name="Normal 2 2 2 2" xfId="289"/>
    <cellStyle name="Normal 2 2 2 2 2" xfId="619"/>
    <cellStyle name="Normal 2 2 2 2 2 2" xfId="1112"/>
    <cellStyle name="Normal 2 2 2 2 2 3" xfId="1602"/>
    <cellStyle name="Normal 2 2 2 2 3" xfId="454"/>
    <cellStyle name="Normal 2 2 2 2 3 2" xfId="949"/>
    <cellStyle name="Normal 2 2 2 2 3 3" xfId="1439"/>
    <cellStyle name="Normal 2 2 2 2 4" xfId="786"/>
    <cellStyle name="Normal 2 2 2 2 5" xfId="1276"/>
    <cellStyle name="Normal 2 2 2 3" xfId="538"/>
    <cellStyle name="Normal 2 2 2 3 2" xfId="1031"/>
    <cellStyle name="Normal 2 2 2 3 3" xfId="1521"/>
    <cellStyle name="Normal 2 2 2 4" xfId="373"/>
    <cellStyle name="Normal 2 2 2 4 2" xfId="868"/>
    <cellStyle name="Normal 2 2 2 4 3" xfId="1358"/>
    <cellStyle name="Normal 2 2 2 5" xfId="705"/>
    <cellStyle name="Normal 2 2 2 6" xfId="1195"/>
    <cellStyle name="Normal 2 2 3" xfId="246"/>
    <cellStyle name="Normal 2 2 3 2" xfId="576"/>
    <cellStyle name="Normal 2 2 3 2 2" xfId="1069"/>
    <cellStyle name="Normal 2 2 3 2 3" xfId="1559"/>
    <cellStyle name="Normal 2 2 3 3" xfId="411"/>
    <cellStyle name="Normal 2 2 3 3 2" xfId="906"/>
    <cellStyle name="Normal 2 2 3 3 3" xfId="1396"/>
    <cellStyle name="Normal 2 2 3 4" xfId="743"/>
    <cellStyle name="Normal 2 2 3 5" xfId="1233"/>
    <cellStyle name="Normal 2 2 4" xfId="495"/>
    <cellStyle name="Normal 2 2 4 2" xfId="988"/>
    <cellStyle name="Normal 2 2 4 3" xfId="1478"/>
    <cellStyle name="Normal 2 2 5" xfId="330"/>
    <cellStyle name="Normal 2 2 5 2" xfId="825"/>
    <cellStyle name="Normal 2 2 5 3" xfId="1315"/>
    <cellStyle name="Normal 2 2 6" xfId="164"/>
    <cellStyle name="Normal 2 2 7" xfId="662"/>
    <cellStyle name="Normal 2 2 8" xfId="1152"/>
    <cellStyle name="Normal 2 3" xfId="59"/>
    <cellStyle name="Normal 2 3 2" xfId="271"/>
    <cellStyle name="Normal 2 3 2 2" xfId="601"/>
    <cellStyle name="Normal 2 3 2 2 2" xfId="1094"/>
    <cellStyle name="Normal 2 3 2 2 3" xfId="1584"/>
    <cellStyle name="Normal 2 3 2 3" xfId="436"/>
    <cellStyle name="Normal 2 3 2 3 2" xfId="931"/>
    <cellStyle name="Normal 2 3 2 3 3" xfId="1421"/>
    <cellStyle name="Normal 2 3 2 4" xfId="768"/>
    <cellStyle name="Normal 2 3 2 5" xfId="1258"/>
    <cellStyle name="Normal 2 3 3" xfId="520"/>
    <cellStyle name="Normal 2 3 3 2" xfId="1013"/>
    <cellStyle name="Normal 2 3 3 3" xfId="1503"/>
    <cellStyle name="Normal 2 3 4" xfId="355"/>
    <cellStyle name="Normal 2 3 4 2" xfId="850"/>
    <cellStyle name="Normal 2 3 4 3" xfId="1340"/>
    <cellStyle name="Normal 2 3 5" xfId="189"/>
    <cellStyle name="Normal 2 3 6" xfId="687"/>
    <cellStyle name="Normal 2 3 7" xfId="1177"/>
    <cellStyle name="Normal 2 4" xfId="169"/>
    <cellStyle name="Normal 2 4 2" xfId="251"/>
    <cellStyle name="Normal 2 4 2 2" xfId="581"/>
    <cellStyle name="Normal 2 4 2 2 2" xfId="1074"/>
    <cellStyle name="Normal 2 4 2 2 3" xfId="1564"/>
    <cellStyle name="Normal 2 4 2 3" xfId="416"/>
    <cellStyle name="Normal 2 4 2 3 2" xfId="911"/>
    <cellStyle name="Normal 2 4 2 3 3" xfId="1401"/>
    <cellStyle name="Normal 2 4 2 4" xfId="748"/>
    <cellStyle name="Normal 2 4 2 5" xfId="1238"/>
    <cellStyle name="Normal 2 4 3" xfId="500"/>
    <cellStyle name="Normal 2 4 3 2" xfId="993"/>
    <cellStyle name="Normal 2 4 3 3" xfId="1483"/>
    <cellStyle name="Normal 2 4 4" xfId="335"/>
    <cellStyle name="Normal 2 4 4 2" xfId="830"/>
    <cellStyle name="Normal 2 4 4 3" xfId="1320"/>
    <cellStyle name="Normal 2 4 5" xfId="667"/>
    <cellStyle name="Normal 2 4 6" xfId="1157"/>
    <cellStyle name="Normal 2 5" xfId="228"/>
    <cellStyle name="Normal 2 5 2" xfId="558"/>
    <cellStyle name="Normal 2 5 2 2" xfId="1051"/>
    <cellStyle name="Normal 2 5 2 3" xfId="1541"/>
    <cellStyle name="Normal 2 5 3" xfId="393"/>
    <cellStyle name="Normal 2 5 3 2" xfId="888"/>
    <cellStyle name="Normal 2 5 3 3" xfId="1378"/>
    <cellStyle name="Normal 2 5 4" xfId="725"/>
    <cellStyle name="Normal 2 5 5" xfId="1215"/>
    <cellStyle name="Normal 2 6" xfId="113"/>
    <cellStyle name="Normal 2 6 2" xfId="477"/>
    <cellStyle name="Normal 2 6 2 2" xfId="1612"/>
    <cellStyle name="Normal 2 6 3" xfId="312"/>
    <cellStyle name="Normal 2 6 3 2" xfId="1610"/>
    <cellStyle name="Normal 2 6 4" xfId="970"/>
    <cellStyle name="Normal 2 6 5" xfId="1460"/>
    <cellStyle name="Normal 2 7" xfId="460"/>
    <cellStyle name="Normal 2 7 2" xfId="807"/>
    <cellStyle name="Normal 2 7 3" xfId="1297"/>
    <cellStyle name="Normal 2 8" xfId="295"/>
    <cellStyle name="Normal 2 8 2" xfId="1607"/>
    <cellStyle name="Normal 2 9" xfId="105"/>
    <cellStyle name="Normal 29" xfId="625"/>
    <cellStyle name="Normal 3" xfId="103"/>
    <cellStyle name="Normal 3 10" xfId="640"/>
    <cellStyle name="Normal 3 11" xfId="1130"/>
    <cellStyle name="Normal 3 2" xfId="106"/>
    <cellStyle name="Normal 3 2 10" xfId="1133"/>
    <cellStyle name="Normal 3 2 2" xfId="163"/>
    <cellStyle name="Normal 3 2 2 2" xfId="207"/>
    <cellStyle name="Normal 3 2 2 2 2" xfId="288"/>
    <cellStyle name="Normal 3 2 2 2 2 2" xfId="618"/>
    <cellStyle name="Normal 3 2 2 2 2 2 2" xfId="1111"/>
    <cellStyle name="Normal 3 2 2 2 2 2 3" xfId="1601"/>
    <cellStyle name="Normal 3 2 2 2 2 3" xfId="453"/>
    <cellStyle name="Normal 3 2 2 2 2 3 2" xfId="948"/>
    <cellStyle name="Normal 3 2 2 2 2 3 3" xfId="1438"/>
    <cellStyle name="Normal 3 2 2 2 2 4" xfId="785"/>
    <cellStyle name="Normal 3 2 2 2 2 5" xfId="1275"/>
    <cellStyle name="Normal 3 2 2 2 3" xfId="537"/>
    <cellStyle name="Normal 3 2 2 2 3 2" xfId="1030"/>
    <cellStyle name="Normal 3 2 2 2 3 3" xfId="1520"/>
    <cellStyle name="Normal 3 2 2 2 4" xfId="372"/>
    <cellStyle name="Normal 3 2 2 2 4 2" xfId="867"/>
    <cellStyle name="Normal 3 2 2 2 4 3" xfId="1357"/>
    <cellStyle name="Normal 3 2 2 2 5" xfId="704"/>
    <cellStyle name="Normal 3 2 2 2 6" xfId="1194"/>
    <cellStyle name="Normal 3 2 2 3" xfId="245"/>
    <cellStyle name="Normal 3 2 2 3 2" xfId="575"/>
    <cellStyle name="Normal 3 2 2 3 2 2" xfId="1068"/>
    <cellStyle name="Normal 3 2 2 3 2 3" xfId="1558"/>
    <cellStyle name="Normal 3 2 2 3 3" xfId="410"/>
    <cellStyle name="Normal 3 2 2 3 3 2" xfId="905"/>
    <cellStyle name="Normal 3 2 2 3 3 3" xfId="1395"/>
    <cellStyle name="Normal 3 2 2 3 4" xfId="742"/>
    <cellStyle name="Normal 3 2 2 3 5" xfId="1232"/>
    <cellStyle name="Normal 3 2 2 4" xfId="494"/>
    <cellStyle name="Normal 3 2 2 4 2" xfId="987"/>
    <cellStyle name="Normal 3 2 2 4 3" xfId="1477"/>
    <cellStyle name="Normal 3 2 2 5" xfId="329"/>
    <cellStyle name="Normal 3 2 2 5 2" xfId="824"/>
    <cellStyle name="Normal 3 2 2 5 3" xfId="1314"/>
    <cellStyle name="Normal 3 2 2 6" xfId="661"/>
    <cellStyle name="Normal 3 2 2 7" xfId="1151"/>
    <cellStyle name="Normal 3 2 3" xfId="188"/>
    <cellStyle name="Normal 3 2 3 2" xfId="270"/>
    <cellStyle name="Normal 3 2 3 2 2" xfId="600"/>
    <cellStyle name="Normal 3 2 3 2 2 2" xfId="1093"/>
    <cellStyle name="Normal 3 2 3 2 2 3" xfId="1583"/>
    <cellStyle name="Normal 3 2 3 2 3" xfId="435"/>
    <cellStyle name="Normal 3 2 3 2 3 2" xfId="930"/>
    <cellStyle name="Normal 3 2 3 2 3 3" xfId="1420"/>
    <cellStyle name="Normal 3 2 3 2 4" xfId="767"/>
    <cellStyle name="Normal 3 2 3 2 5" xfId="1257"/>
    <cellStyle name="Normal 3 2 3 3" xfId="519"/>
    <cellStyle name="Normal 3 2 3 3 2" xfId="1012"/>
    <cellStyle name="Normal 3 2 3 3 3" xfId="1502"/>
    <cellStyle name="Normal 3 2 3 4" xfId="354"/>
    <cellStyle name="Normal 3 2 3 4 2" xfId="849"/>
    <cellStyle name="Normal 3 2 3 4 3" xfId="1339"/>
    <cellStyle name="Normal 3 2 3 5" xfId="686"/>
    <cellStyle name="Normal 3 2 3 6" xfId="1176"/>
    <cellStyle name="Normal 3 2 4" xfId="174"/>
    <cellStyle name="Normal 3 2 4 2" xfId="256"/>
    <cellStyle name="Normal 3 2 4 2 2" xfId="586"/>
    <cellStyle name="Normal 3 2 4 2 2 2" xfId="1079"/>
    <cellStyle name="Normal 3 2 4 2 2 3" xfId="1569"/>
    <cellStyle name="Normal 3 2 4 2 3" xfId="421"/>
    <cellStyle name="Normal 3 2 4 2 3 2" xfId="916"/>
    <cellStyle name="Normal 3 2 4 2 3 3" xfId="1406"/>
    <cellStyle name="Normal 3 2 4 2 4" xfId="753"/>
    <cellStyle name="Normal 3 2 4 2 5" xfId="1243"/>
    <cellStyle name="Normal 3 2 4 3" xfId="505"/>
    <cellStyle name="Normal 3 2 4 3 2" xfId="998"/>
    <cellStyle name="Normal 3 2 4 3 3" xfId="1488"/>
    <cellStyle name="Normal 3 2 4 4" xfId="340"/>
    <cellStyle name="Normal 3 2 4 4 2" xfId="835"/>
    <cellStyle name="Normal 3 2 4 4 3" xfId="1325"/>
    <cellStyle name="Normal 3 2 4 5" xfId="672"/>
    <cellStyle name="Normal 3 2 4 6" xfId="1162"/>
    <cellStyle name="Normal 3 2 5" xfId="227"/>
    <cellStyle name="Normal 3 2 5 2" xfId="557"/>
    <cellStyle name="Normal 3 2 5 2 2" xfId="1050"/>
    <cellStyle name="Normal 3 2 5 2 3" xfId="1540"/>
    <cellStyle name="Normal 3 2 5 3" xfId="392"/>
    <cellStyle name="Normal 3 2 5 3 2" xfId="887"/>
    <cellStyle name="Normal 3 2 5 3 3" xfId="1377"/>
    <cellStyle name="Normal 3 2 5 4" xfId="724"/>
    <cellStyle name="Normal 3 2 5 5" xfId="1214"/>
    <cellStyle name="Normal 3 2 6" xfId="112"/>
    <cellStyle name="Normal 3 2 6 2" xfId="476"/>
    <cellStyle name="Normal 3 2 6 2 2" xfId="1611"/>
    <cellStyle name="Normal 3 2 6 3" xfId="311"/>
    <cellStyle name="Normal 3 2 6 3 2" xfId="1609"/>
    <cellStyle name="Normal 3 2 6 4" xfId="969"/>
    <cellStyle name="Normal 3 2 6 5" xfId="1459"/>
    <cellStyle name="Normal 3 2 7" xfId="461"/>
    <cellStyle name="Normal 3 2 7 2" xfId="806"/>
    <cellStyle name="Normal 3 2 7 3" xfId="1296"/>
    <cellStyle name="Normal 3 2 8" xfId="296"/>
    <cellStyle name="Normal 3 2 8 2" xfId="1608"/>
    <cellStyle name="Normal 3 2 9" xfId="643"/>
    <cellStyle name="Normal 3 3" xfId="162"/>
    <cellStyle name="Normal 3 3 2" xfId="206"/>
    <cellStyle name="Normal 3 3 2 2" xfId="287"/>
    <cellStyle name="Normal 3 3 2 2 2" xfId="617"/>
    <cellStyle name="Normal 3 3 2 2 2 2" xfId="1110"/>
    <cellStyle name="Normal 3 3 2 2 2 3" xfId="1600"/>
    <cellStyle name="Normal 3 3 2 2 3" xfId="452"/>
    <cellStyle name="Normal 3 3 2 2 3 2" xfId="947"/>
    <cellStyle name="Normal 3 3 2 2 3 3" xfId="1437"/>
    <cellStyle name="Normal 3 3 2 2 4" xfId="784"/>
    <cellStyle name="Normal 3 3 2 2 5" xfId="1274"/>
    <cellStyle name="Normal 3 3 2 3" xfId="536"/>
    <cellStyle name="Normal 3 3 2 3 2" xfId="1029"/>
    <cellStyle name="Normal 3 3 2 3 3" xfId="1519"/>
    <cellStyle name="Normal 3 3 2 4" xfId="371"/>
    <cellStyle name="Normal 3 3 2 4 2" xfId="866"/>
    <cellStyle name="Normal 3 3 2 4 3" xfId="1356"/>
    <cellStyle name="Normal 3 3 2 5" xfId="703"/>
    <cellStyle name="Normal 3 3 2 6" xfId="1193"/>
    <cellStyle name="Normal 3 3 3" xfId="173"/>
    <cellStyle name="Normal 3 3 3 2" xfId="255"/>
    <cellStyle name="Normal 3 3 3 2 2" xfId="585"/>
    <cellStyle name="Normal 3 3 3 2 2 2" xfId="1078"/>
    <cellStyle name="Normal 3 3 3 2 2 3" xfId="1568"/>
    <cellStyle name="Normal 3 3 3 2 3" xfId="420"/>
    <cellStyle name="Normal 3 3 3 2 3 2" xfId="915"/>
    <cellStyle name="Normal 3 3 3 2 3 3" xfId="1405"/>
    <cellStyle name="Normal 3 3 3 2 4" xfId="752"/>
    <cellStyle name="Normal 3 3 3 2 5" xfId="1242"/>
    <cellStyle name="Normal 3 3 3 3" xfId="504"/>
    <cellStyle name="Normal 3 3 3 3 2" xfId="997"/>
    <cellStyle name="Normal 3 3 3 3 3" xfId="1487"/>
    <cellStyle name="Normal 3 3 3 4" xfId="339"/>
    <cellStyle name="Normal 3 3 3 4 2" xfId="834"/>
    <cellStyle name="Normal 3 3 3 4 3" xfId="1324"/>
    <cellStyle name="Normal 3 3 3 5" xfId="671"/>
    <cellStyle name="Normal 3 3 3 6" xfId="1161"/>
    <cellStyle name="Normal 3 3 4" xfId="244"/>
    <cellStyle name="Normal 3 3 4 2" xfId="574"/>
    <cellStyle name="Normal 3 3 4 2 2" xfId="1067"/>
    <cellStyle name="Normal 3 3 4 2 3" xfId="1557"/>
    <cellStyle name="Normal 3 3 4 3" xfId="409"/>
    <cellStyle name="Normal 3 3 4 3 2" xfId="904"/>
    <cellStyle name="Normal 3 3 4 3 3" xfId="1394"/>
    <cellStyle name="Normal 3 3 4 4" xfId="741"/>
    <cellStyle name="Normal 3 3 4 5" xfId="1231"/>
    <cellStyle name="Normal 3 3 5" xfId="493"/>
    <cellStyle name="Normal 3 3 5 2" xfId="986"/>
    <cellStyle name="Normal 3 3 5 3" xfId="1476"/>
    <cellStyle name="Normal 3 3 6" xfId="328"/>
    <cellStyle name="Normal 3 3 6 2" xfId="823"/>
    <cellStyle name="Normal 3 3 6 3" xfId="1313"/>
    <cellStyle name="Normal 3 3 7" xfId="660"/>
    <cellStyle name="Normal 3 3 8" xfId="1150"/>
    <cellStyle name="Normal 3 4" xfId="111"/>
    <cellStyle name="Normal 3 4 2" xfId="187"/>
    <cellStyle name="Normal 3 4 2 2" xfId="269"/>
    <cellStyle name="Normal 3 4 2 2 2" xfId="599"/>
    <cellStyle name="Normal 3 4 2 2 2 2" xfId="1092"/>
    <cellStyle name="Normal 3 4 2 2 2 3" xfId="1582"/>
    <cellStyle name="Normal 3 4 2 2 3" xfId="434"/>
    <cellStyle name="Normal 3 4 2 2 3 2" xfId="929"/>
    <cellStyle name="Normal 3 4 2 2 3 3" xfId="1419"/>
    <cellStyle name="Normal 3 4 2 2 4" xfId="766"/>
    <cellStyle name="Normal 3 4 2 2 5" xfId="1256"/>
    <cellStyle name="Normal 3 4 2 3" xfId="518"/>
    <cellStyle name="Normal 3 4 2 3 2" xfId="1011"/>
    <cellStyle name="Normal 3 4 2 3 3" xfId="1501"/>
    <cellStyle name="Normal 3 4 2 4" xfId="353"/>
    <cellStyle name="Normal 3 4 2 4 2" xfId="848"/>
    <cellStyle name="Normal 3 4 2 4 3" xfId="1338"/>
    <cellStyle name="Normal 3 4 2 5" xfId="685"/>
    <cellStyle name="Normal 3 4 2 6" xfId="1175"/>
    <cellStyle name="Normal 3 4 3" xfId="226"/>
    <cellStyle name="Normal 3 4 3 2" xfId="556"/>
    <cellStyle name="Normal 3 4 3 2 2" xfId="1049"/>
    <cellStyle name="Normal 3 4 3 2 3" xfId="1539"/>
    <cellStyle name="Normal 3 4 3 3" xfId="391"/>
    <cellStyle name="Normal 3 4 3 3 2" xfId="886"/>
    <cellStyle name="Normal 3 4 3 3 3" xfId="1376"/>
    <cellStyle name="Normal 3 4 3 4" xfId="723"/>
    <cellStyle name="Normal 3 4 3 5" xfId="1213"/>
    <cellStyle name="Normal 3 4 4" xfId="475"/>
    <cellStyle name="Normal 3 4 4 2" xfId="968"/>
    <cellStyle name="Normal 3 4 4 3" xfId="1458"/>
    <cellStyle name="Normal 3 4 5" xfId="310"/>
    <cellStyle name="Normal 3 4 5 2" xfId="805"/>
    <cellStyle name="Normal 3 4 5 3" xfId="1295"/>
    <cellStyle name="Normal 3 4 6" xfId="642"/>
    <cellStyle name="Normal 3 4 7" xfId="1132"/>
    <cellStyle name="Normal 3 5" xfId="170"/>
    <cellStyle name="Normal 3 5 2" xfId="252"/>
    <cellStyle name="Normal 3 5 2 2" xfId="582"/>
    <cellStyle name="Normal 3 5 2 2 2" xfId="1075"/>
    <cellStyle name="Normal 3 5 2 2 3" xfId="1565"/>
    <cellStyle name="Normal 3 5 2 3" xfId="417"/>
    <cellStyle name="Normal 3 5 2 3 2" xfId="912"/>
    <cellStyle name="Normal 3 5 2 3 3" xfId="1402"/>
    <cellStyle name="Normal 3 5 2 4" xfId="749"/>
    <cellStyle name="Normal 3 5 2 5" xfId="1239"/>
    <cellStyle name="Normal 3 5 3" xfId="501"/>
    <cellStyle name="Normal 3 5 3 2" xfId="994"/>
    <cellStyle name="Normal 3 5 3 3" xfId="1484"/>
    <cellStyle name="Normal 3 5 4" xfId="336"/>
    <cellStyle name="Normal 3 5 4 2" xfId="831"/>
    <cellStyle name="Normal 3 5 4 3" xfId="1321"/>
    <cellStyle name="Normal 3 5 5" xfId="668"/>
    <cellStyle name="Normal 3 5 6" xfId="1158"/>
    <cellStyle name="Normal 3 6" xfId="213"/>
    <cellStyle name="Normal 3 6 2" xfId="543"/>
    <cellStyle name="Normal 3 6 2 2" xfId="1036"/>
    <cellStyle name="Normal 3 6 2 3" xfId="1526"/>
    <cellStyle name="Normal 3 6 3" xfId="378"/>
    <cellStyle name="Normal 3 6 3 2" xfId="873"/>
    <cellStyle name="Normal 3 6 3 3" xfId="1363"/>
    <cellStyle name="Normal 3 6 4" xfId="710"/>
    <cellStyle name="Normal 3 6 5" xfId="1200"/>
    <cellStyle name="Normal 3 7" xfId="110"/>
    <cellStyle name="Normal 3 7 2" xfId="474"/>
    <cellStyle name="Normal 3 7 2 2" xfId="967"/>
    <cellStyle name="Normal 3 7 2 3" xfId="1457"/>
    <cellStyle name="Normal 3 7 3" xfId="309"/>
    <cellStyle name="Normal 3 7 3 2" xfId="804"/>
    <cellStyle name="Normal 3 7 3 3" xfId="1294"/>
    <cellStyle name="Normal 3 7 4" xfId="641"/>
    <cellStyle name="Normal 3 7 5" xfId="1131"/>
    <cellStyle name="Normal 3 8" xfId="459"/>
    <cellStyle name="Normal 3 8 2" xfId="954"/>
    <cellStyle name="Normal 3 8 3" xfId="1444"/>
    <cellStyle name="Normal 3 9" xfId="294"/>
    <cellStyle name="Normal 3 9 2" xfId="791"/>
    <cellStyle name="Normal 3 9 3" xfId="1281"/>
    <cellStyle name="Normal 4" xfId="145"/>
    <cellStyle name="Normal 4 2" xfId="205"/>
    <cellStyle name="Normal 4 3" xfId="171"/>
    <cellStyle name="Normal 4 3 2" xfId="253"/>
    <cellStyle name="Normal 4 3 2 2" xfId="583"/>
    <cellStyle name="Normal 4 3 2 2 2" xfId="1076"/>
    <cellStyle name="Normal 4 3 2 2 3" xfId="1566"/>
    <cellStyle name="Normal 4 3 2 3" xfId="418"/>
    <cellStyle name="Normal 4 3 2 3 2" xfId="913"/>
    <cellStyle name="Normal 4 3 2 3 3" xfId="1403"/>
    <cellStyle name="Normal 4 3 2 4" xfId="750"/>
    <cellStyle name="Normal 4 3 2 5" xfId="1240"/>
    <cellStyle name="Normal 4 3 3" xfId="502"/>
    <cellStyle name="Normal 4 3 3 2" xfId="995"/>
    <cellStyle name="Normal 4 3 3 3" xfId="1485"/>
    <cellStyle name="Normal 4 3 4" xfId="337"/>
    <cellStyle name="Normal 4 3 4 2" xfId="832"/>
    <cellStyle name="Normal 4 3 4 3" xfId="1322"/>
    <cellStyle name="Normal 4 3 5" xfId="669"/>
    <cellStyle name="Normal 4 3 6" xfId="1159"/>
    <cellStyle name="Normal 5" xfId="131"/>
    <cellStyle name="Normal 5 10" xfId="1136"/>
    <cellStyle name="Normal 5 2" xfId="166"/>
    <cellStyle name="Normal 5 2 2" xfId="210"/>
    <cellStyle name="Normal 5 2 2 2" xfId="291"/>
    <cellStyle name="Normal 5 2 2 2 2" xfId="621"/>
    <cellStyle name="Normal 5 2 2 2 2 2" xfId="1114"/>
    <cellStyle name="Normal 5 2 2 2 2 3" xfId="1604"/>
    <cellStyle name="Normal 5 2 2 2 3" xfId="456"/>
    <cellStyle name="Normal 5 2 2 2 3 2" xfId="951"/>
    <cellStyle name="Normal 5 2 2 2 3 3" xfId="1441"/>
    <cellStyle name="Normal 5 2 2 2 4" xfId="788"/>
    <cellStyle name="Normal 5 2 2 2 5" xfId="1278"/>
    <cellStyle name="Normal 5 2 2 3" xfId="540"/>
    <cellStyle name="Normal 5 2 2 3 2" xfId="1033"/>
    <cellStyle name="Normal 5 2 2 3 3" xfId="1523"/>
    <cellStyle name="Normal 5 2 2 4" xfId="375"/>
    <cellStyle name="Normal 5 2 2 4 2" xfId="870"/>
    <cellStyle name="Normal 5 2 2 4 3" xfId="1360"/>
    <cellStyle name="Normal 5 2 2 5" xfId="707"/>
    <cellStyle name="Normal 5 2 2 6" xfId="1197"/>
    <cellStyle name="Normal 5 2 3" xfId="248"/>
    <cellStyle name="Normal 5 2 3 2" xfId="578"/>
    <cellStyle name="Normal 5 2 3 2 2" xfId="1071"/>
    <cellStyle name="Normal 5 2 3 2 3" xfId="1561"/>
    <cellStyle name="Normal 5 2 3 3" xfId="413"/>
    <cellStyle name="Normal 5 2 3 3 2" xfId="908"/>
    <cellStyle name="Normal 5 2 3 3 3" xfId="1398"/>
    <cellStyle name="Normal 5 2 3 4" xfId="745"/>
    <cellStyle name="Normal 5 2 3 5" xfId="1235"/>
    <cellStyle name="Normal 5 2 4" xfId="497"/>
    <cellStyle name="Normal 5 2 4 2" xfId="990"/>
    <cellStyle name="Normal 5 2 4 3" xfId="1480"/>
    <cellStyle name="Normal 5 2 5" xfId="332"/>
    <cellStyle name="Normal 5 2 5 2" xfId="827"/>
    <cellStyle name="Normal 5 2 5 3" xfId="1317"/>
    <cellStyle name="Normal 5 2 6" xfId="664"/>
    <cellStyle name="Normal 5 2 7" xfId="1154"/>
    <cellStyle name="Normal 5 3" xfId="168"/>
    <cellStyle name="Normal 5 3 2" xfId="212"/>
    <cellStyle name="Normal 5 3 2 2" xfId="293"/>
    <cellStyle name="Normal 5 3 2 2 2" xfId="623"/>
    <cellStyle name="Normal 5 3 2 2 2 2" xfId="1116"/>
    <cellStyle name="Normal 5 3 2 2 2 3" xfId="1606"/>
    <cellStyle name="Normal 5 3 2 2 3" xfId="458"/>
    <cellStyle name="Normal 5 3 2 2 3 2" xfId="953"/>
    <cellStyle name="Normal 5 3 2 2 3 3" xfId="1443"/>
    <cellStyle name="Normal 5 3 2 2 4" xfId="790"/>
    <cellStyle name="Normal 5 3 2 2 5" xfId="1280"/>
    <cellStyle name="Normal 5 3 2 3" xfId="542"/>
    <cellStyle name="Normal 5 3 2 3 2" xfId="1035"/>
    <cellStyle name="Normal 5 3 2 3 3" xfId="1525"/>
    <cellStyle name="Normal 5 3 2 4" xfId="377"/>
    <cellStyle name="Normal 5 3 2 4 2" xfId="872"/>
    <cellStyle name="Normal 5 3 2 4 3" xfId="1362"/>
    <cellStyle name="Normal 5 3 2 5" xfId="709"/>
    <cellStyle name="Normal 5 3 2 6" xfId="1199"/>
    <cellStyle name="Normal 5 3 3" xfId="250"/>
    <cellStyle name="Normal 5 3 3 2" xfId="580"/>
    <cellStyle name="Normal 5 3 3 2 2" xfId="1073"/>
    <cellStyle name="Normal 5 3 3 2 3" xfId="1563"/>
    <cellStyle name="Normal 5 3 3 3" xfId="415"/>
    <cellStyle name="Normal 5 3 3 3 2" xfId="910"/>
    <cellStyle name="Normal 5 3 3 3 3" xfId="1400"/>
    <cellStyle name="Normal 5 3 3 4" xfId="747"/>
    <cellStyle name="Normal 5 3 3 5" xfId="1237"/>
    <cellStyle name="Normal 5 3 4" xfId="499"/>
    <cellStyle name="Normal 5 3 4 2" xfId="992"/>
    <cellStyle name="Normal 5 3 4 3" xfId="1482"/>
    <cellStyle name="Normal 5 3 5" xfId="334"/>
    <cellStyle name="Normal 5 3 5 2" xfId="829"/>
    <cellStyle name="Normal 5 3 5 3" xfId="1319"/>
    <cellStyle name="Normal 5 3 6" xfId="666"/>
    <cellStyle name="Normal 5 3 7" xfId="1156"/>
    <cellStyle name="Normal 5 4" xfId="191"/>
    <cellStyle name="Normal 5 4 2" xfId="273"/>
    <cellStyle name="Normal 5 4 2 2" xfId="603"/>
    <cellStyle name="Normal 5 4 2 2 2" xfId="1096"/>
    <cellStyle name="Normal 5 4 2 2 3" xfId="1586"/>
    <cellStyle name="Normal 5 4 2 3" xfId="438"/>
    <cellStyle name="Normal 5 4 2 3 2" xfId="933"/>
    <cellStyle name="Normal 5 4 2 3 3" xfId="1423"/>
    <cellStyle name="Normal 5 4 2 4" xfId="770"/>
    <cellStyle name="Normal 5 4 2 5" xfId="1260"/>
    <cellStyle name="Normal 5 4 3" xfId="522"/>
    <cellStyle name="Normal 5 4 3 2" xfId="1015"/>
    <cellStyle name="Normal 5 4 3 3" xfId="1505"/>
    <cellStyle name="Normal 5 4 4" xfId="357"/>
    <cellStyle name="Normal 5 4 4 2" xfId="852"/>
    <cellStyle name="Normal 5 4 4 3" xfId="1342"/>
    <cellStyle name="Normal 5 4 5" xfId="689"/>
    <cellStyle name="Normal 5 4 6" xfId="1179"/>
    <cellStyle name="Normal 5 5" xfId="172"/>
    <cellStyle name="Normal 5 5 2" xfId="254"/>
    <cellStyle name="Normal 5 5 2 2" xfId="584"/>
    <cellStyle name="Normal 5 5 2 2 2" xfId="1077"/>
    <cellStyle name="Normal 5 5 2 2 3" xfId="1567"/>
    <cellStyle name="Normal 5 5 2 3" xfId="419"/>
    <cellStyle name="Normal 5 5 2 3 2" xfId="914"/>
    <cellStyle name="Normal 5 5 2 3 3" xfId="1404"/>
    <cellStyle name="Normal 5 5 2 4" xfId="751"/>
    <cellStyle name="Normal 5 5 2 5" xfId="1241"/>
    <cellStyle name="Normal 5 5 3" xfId="503"/>
    <cellStyle name="Normal 5 5 3 2" xfId="996"/>
    <cellStyle name="Normal 5 5 3 3" xfId="1486"/>
    <cellStyle name="Normal 5 5 4" xfId="338"/>
    <cellStyle name="Normal 5 5 4 2" xfId="833"/>
    <cellStyle name="Normal 5 5 4 3" xfId="1323"/>
    <cellStyle name="Normal 5 5 5" xfId="670"/>
    <cellStyle name="Normal 5 5 6" xfId="1160"/>
    <cellStyle name="Normal 5 6" xfId="230"/>
    <cellStyle name="Normal 5 6 2" xfId="560"/>
    <cellStyle name="Normal 5 6 2 2" xfId="1053"/>
    <cellStyle name="Normal 5 6 2 3" xfId="1543"/>
    <cellStyle name="Normal 5 6 3" xfId="395"/>
    <cellStyle name="Normal 5 6 3 2" xfId="890"/>
    <cellStyle name="Normal 5 6 3 3" xfId="1380"/>
    <cellStyle name="Normal 5 6 4" xfId="727"/>
    <cellStyle name="Normal 5 6 5" xfId="1217"/>
    <cellStyle name="Normal 5 7" xfId="479"/>
    <cellStyle name="Normal 5 7 2" xfId="972"/>
    <cellStyle name="Normal 5 7 3" xfId="1462"/>
    <cellStyle name="Normal 5 8" xfId="314"/>
    <cellStyle name="Normal 5 8 2" xfId="809"/>
    <cellStyle name="Normal 5 8 3" xfId="1299"/>
    <cellStyle name="Normal 5 9" xfId="646"/>
    <cellStyle name="Normal 6" xfId="167"/>
    <cellStyle name="Normal 6 2" xfId="211"/>
    <cellStyle name="Normal 6 2 2" xfId="292"/>
    <cellStyle name="Normal 6 2 2 2" xfId="622"/>
    <cellStyle name="Normal 6 2 2 2 2" xfId="1115"/>
    <cellStyle name="Normal 6 2 2 2 3" xfId="1605"/>
    <cellStyle name="Normal 6 2 2 3" xfId="457"/>
    <cellStyle name="Normal 6 2 2 3 2" xfId="952"/>
    <cellStyle name="Normal 6 2 2 3 3" xfId="1442"/>
    <cellStyle name="Normal 6 2 2 4" xfId="789"/>
    <cellStyle name="Normal 6 2 2 5" xfId="1279"/>
    <cellStyle name="Normal 6 2 3" xfId="541"/>
    <cellStyle name="Normal 6 2 3 2" xfId="1034"/>
    <cellStyle name="Normal 6 2 3 3" xfId="1524"/>
    <cellStyle name="Normal 6 2 4" xfId="376"/>
    <cellStyle name="Normal 6 2 4 2" xfId="871"/>
    <cellStyle name="Normal 6 2 4 3" xfId="1361"/>
    <cellStyle name="Normal 6 2 5" xfId="708"/>
    <cellStyle name="Normal 6 2 6" xfId="1198"/>
    <cellStyle name="Normal 6 3" xfId="249"/>
    <cellStyle name="Normal 6 3 2" xfId="579"/>
    <cellStyle name="Normal 6 3 2 2" xfId="1072"/>
    <cellStyle name="Normal 6 3 2 3" xfId="1562"/>
    <cellStyle name="Normal 6 3 3" xfId="414"/>
    <cellStyle name="Normal 6 3 3 2" xfId="909"/>
    <cellStyle name="Normal 6 3 3 3" xfId="1399"/>
    <cellStyle name="Normal 6 3 4" xfId="746"/>
    <cellStyle name="Normal 6 3 5" xfId="1236"/>
    <cellStyle name="Normal 6 4" xfId="498"/>
    <cellStyle name="Normal 6 4 2" xfId="991"/>
    <cellStyle name="Normal 6 4 3" xfId="1481"/>
    <cellStyle name="Normal 6 5" xfId="333"/>
    <cellStyle name="Normal 6 5 2" xfId="828"/>
    <cellStyle name="Normal 6 5 3" xfId="1318"/>
    <cellStyle name="Normal 6 6" xfId="665"/>
    <cellStyle name="Normal 6 7" xfId="1155"/>
    <cellStyle name="Normal 7" xfId="107"/>
    <cellStyle name="Normal 8" xfId="86"/>
    <cellStyle name="Normal 9" xfId="85"/>
    <cellStyle name="Notas" xfId="14" builtinId="10" customBuiltin="1"/>
    <cellStyle name="Notas 2" xfId="128"/>
    <cellStyle name="Notas 2 2" xfId="165"/>
    <cellStyle name="Notas 2 2 2" xfId="209"/>
    <cellStyle name="Notas 2 2 2 2" xfId="290"/>
    <cellStyle name="Notas 2 2 2 2 2" xfId="620"/>
    <cellStyle name="Notas 2 2 2 2 2 2" xfId="1113"/>
    <cellStyle name="Notas 2 2 2 2 2 3" xfId="1603"/>
    <cellStyle name="Notas 2 2 2 2 3" xfId="455"/>
    <cellStyle name="Notas 2 2 2 2 3 2" xfId="950"/>
    <cellStyle name="Notas 2 2 2 2 3 3" xfId="1440"/>
    <cellStyle name="Notas 2 2 2 2 4" xfId="787"/>
    <cellStyle name="Notas 2 2 2 2 5" xfId="1277"/>
    <cellStyle name="Notas 2 2 2 3" xfId="539"/>
    <cellStyle name="Notas 2 2 2 3 2" xfId="1032"/>
    <cellStyle name="Notas 2 2 2 3 3" xfId="1522"/>
    <cellStyle name="Notas 2 2 2 4" xfId="374"/>
    <cellStyle name="Notas 2 2 2 4 2" xfId="869"/>
    <cellStyle name="Notas 2 2 2 4 3" xfId="1359"/>
    <cellStyle name="Notas 2 2 2 5" xfId="706"/>
    <cellStyle name="Notas 2 2 2 6" xfId="1196"/>
    <cellStyle name="Notas 2 2 3" xfId="247"/>
    <cellStyle name="Notas 2 2 3 2" xfId="577"/>
    <cellStyle name="Notas 2 2 3 2 2" xfId="1070"/>
    <cellStyle name="Notas 2 2 3 2 3" xfId="1560"/>
    <cellStyle name="Notas 2 2 3 3" xfId="412"/>
    <cellStyle name="Notas 2 2 3 3 2" xfId="907"/>
    <cellStyle name="Notas 2 2 3 3 3" xfId="1397"/>
    <cellStyle name="Notas 2 2 3 4" xfId="744"/>
    <cellStyle name="Notas 2 2 3 5" xfId="1234"/>
    <cellStyle name="Notas 2 2 4" xfId="496"/>
    <cellStyle name="Notas 2 2 4 2" xfId="989"/>
    <cellStyle name="Notas 2 2 4 3" xfId="1479"/>
    <cellStyle name="Notas 2 2 5" xfId="331"/>
    <cellStyle name="Notas 2 2 5 2" xfId="826"/>
    <cellStyle name="Notas 2 2 5 3" xfId="1316"/>
    <cellStyle name="Notas 2 2 6" xfId="663"/>
    <cellStyle name="Notas 2 2 7" xfId="1153"/>
    <cellStyle name="Notas 2 3" xfId="190"/>
    <cellStyle name="Notas 2 3 2" xfId="272"/>
    <cellStyle name="Notas 2 3 2 2" xfId="602"/>
    <cellStyle name="Notas 2 3 2 2 2" xfId="1095"/>
    <cellStyle name="Notas 2 3 2 2 3" xfId="1585"/>
    <cellStyle name="Notas 2 3 2 3" xfId="437"/>
    <cellStyle name="Notas 2 3 2 3 2" xfId="932"/>
    <cellStyle name="Notas 2 3 2 3 3" xfId="1422"/>
    <cellStyle name="Notas 2 3 2 4" xfId="769"/>
    <cellStyle name="Notas 2 3 2 5" xfId="1259"/>
    <cellStyle name="Notas 2 3 3" xfId="521"/>
    <cellStyle name="Notas 2 3 3 2" xfId="1014"/>
    <cellStyle name="Notas 2 3 3 3" xfId="1504"/>
    <cellStyle name="Notas 2 3 4" xfId="356"/>
    <cellStyle name="Notas 2 3 4 2" xfId="851"/>
    <cellStyle name="Notas 2 3 4 3" xfId="1341"/>
    <cellStyle name="Notas 2 3 5" xfId="688"/>
    <cellStyle name="Notas 2 3 6" xfId="1178"/>
    <cellStyle name="Notas 2 4" xfId="229"/>
    <cellStyle name="Notas 2 4 2" xfId="559"/>
    <cellStyle name="Notas 2 4 2 2" xfId="1052"/>
    <cellStyle name="Notas 2 4 2 3" xfId="1542"/>
    <cellStyle name="Notas 2 4 3" xfId="394"/>
    <cellStyle name="Notas 2 4 3 2" xfId="889"/>
    <cellStyle name="Notas 2 4 3 3" xfId="1379"/>
    <cellStyle name="Notas 2 4 4" xfId="726"/>
    <cellStyle name="Notas 2 4 5" xfId="1216"/>
    <cellStyle name="Notas 2 5" xfId="478"/>
    <cellStyle name="Notas 2 5 2" xfId="971"/>
    <cellStyle name="Notas 2 5 3" xfId="1461"/>
    <cellStyle name="Notas 2 6" xfId="313"/>
    <cellStyle name="Notas 2 6 2" xfId="808"/>
    <cellStyle name="Notas 2 6 3" xfId="1298"/>
    <cellStyle name="Notas 2 7" xfId="645"/>
    <cellStyle name="Notas 2 8" xfId="1135"/>
    <cellStyle name="Notas 3" xfId="159"/>
    <cellStyle name="Notas 4" xfId="132"/>
    <cellStyle name="Notas 4 2" xfId="192"/>
    <cellStyle name="Notas 4 2 2" xfId="274"/>
    <cellStyle name="Notas 4 2 2 2" xfId="604"/>
    <cellStyle name="Notas 4 2 2 2 2" xfId="1097"/>
    <cellStyle name="Notas 4 2 2 2 3" xfId="1587"/>
    <cellStyle name="Notas 4 2 2 3" xfId="439"/>
    <cellStyle name="Notas 4 2 2 3 2" xfId="934"/>
    <cellStyle name="Notas 4 2 2 3 3" xfId="1424"/>
    <cellStyle name="Notas 4 2 2 4" xfId="771"/>
    <cellStyle name="Notas 4 2 2 5" xfId="1261"/>
    <cellStyle name="Notas 4 2 3" xfId="523"/>
    <cellStyle name="Notas 4 2 3 2" xfId="1016"/>
    <cellStyle name="Notas 4 2 3 3" xfId="1506"/>
    <cellStyle name="Notas 4 2 4" xfId="358"/>
    <cellStyle name="Notas 4 2 4 2" xfId="853"/>
    <cellStyle name="Notas 4 2 4 3" xfId="1343"/>
    <cellStyle name="Notas 4 2 5" xfId="690"/>
    <cellStyle name="Notas 4 2 6" xfId="1180"/>
    <cellStyle name="Notas 4 3" xfId="231"/>
    <cellStyle name="Notas 4 3 2" xfId="561"/>
    <cellStyle name="Notas 4 3 2 2" xfId="1054"/>
    <cellStyle name="Notas 4 3 2 3" xfId="1544"/>
    <cellStyle name="Notas 4 3 3" xfId="396"/>
    <cellStyle name="Notas 4 3 3 2" xfId="891"/>
    <cellStyle name="Notas 4 3 3 3" xfId="1381"/>
    <cellStyle name="Notas 4 3 4" xfId="728"/>
    <cellStyle name="Notas 4 3 5" xfId="1218"/>
    <cellStyle name="Notas 4 4" xfId="480"/>
    <cellStyle name="Notas 4 4 2" xfId="973"/>
    <cellStyle name="Notas 4 4 3" xfId="1463"/>
    <cellStyle name="Notas 4 5" xfId="315"/>
    <cellStyle name="Notas 4 5 2" xfId="810"/>
    <cellStyle name="Notas 4 5 3" xfId="1300"/>
    <cellStyle name="Notas 4 6" xfId="647"/>
    <cellStyle name="Notas 4 7" xfId="1137"/>
    <cellStyle name="Notas 5" xfId="100"/>
    <cellStyle name="Salida" xfId="9" builtinId="21" customBuiltin="1"/>
    <cellStyle name="Salida 2" xfId="123"/>
    <cellStyle name="Salida 3" xfId="154"/>
    <cellStyle name="Salida 4" xfId="95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Item 2" xfId="108"/>
    <cellStyle name="SAPBEXheaderText" xfId="36"/>
    <cellStyle name="SAPBEXheaderText 2" xfId="109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inputData 2" xfId="104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de advertencia 2" xfId="127"/>
    <cellStyle name="Texto de advertencia 3" xfId="158"/>
    <cellStyle name="Texto de advertencia 4" xfId="99"/>
    <cellStyle name="Texto explicativo" xfId="15" builtinId="53" customBuiltin="1"/>
    <cellStyle name="Texto explicativo 2" xfId="129"/>
    <cellStyle name="Texto explicativo 3" xfId="160"/>
    <cellStyle name="Texto explicativo 4" xfId="101"/>
    <cellStyle name="Título" xfId="60" builtinId="15" customBuiltin="1"/>
    <cellStyle name="Título 1 2" xfId="115"/>
    <cellStyle name="Título 1 3" xfId="146"/>
    <cellStyle name="Título 1 4" xfId="87"/>
    <cellStyle name="Título 2" xfId="2" builtinId="17" customBuiltin="1"/>
    <cellStyle name="Título 2 2" xfId="116"/>
    <cellStyle name="Título 2 3" xfId="147"/>
    <cellStyle name="Título 2 4" xfId="88"/>
    <cellStyle name="Título 3" xfId="3" builtinId="18" customBuiltin="1"/>
    <cellStyle name="Título 3 2" xfId="117"/>
    <cellStyle name="Título 3 3" xfId="148"/>
    <cellStyle name="Título 3 4" xfId="89"/>
    <cellStyle name="Título 4" xfId="114"/>
    <cellStyle name="Total" xfId="16" builtinId="25" customBuiltin="1"/>
    <cellStyle name="Total 2" xfId="130"/>
    <cellStyle name="Total 3" xfId="161"/>
    <cellStyle name="Total 4" xfId="10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264584</xdr:colOff>
      <xdr:row>0</xdr:row>
      <xdr:rowOff>25400</xdr:rowOff>
    </xdr:from>
    <xdr:to>
      <xdr:col>0</xdr:col>
      <xdr:colOff>2007659</xdr:colOff>
      <xdr:row>5</xdr:row>
      <xdr:rowOff>26458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25400"/>
          <a:ext cx="1743075" cy="934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236009</xdr:colOff>
      <xdr:row>0</xdr:row>
      <xdr:rowOff>6350</xdr:rowOff>
    </xdr:from>
    <xdr:to>
      <xdr:col>0</xdr:col>
      <xdr:colOff>1979084</xdr:colOff>
      <xdr:row>5</xdr:row>
      <xdr:rowOff>7408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9" y="6350"/>
          <a:ext cx="1743075" cy="934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197909</xdr:colOff>
      <xdr:row>0</xdr:row>
      <xdr:rowOff>34925</xdr:rowOff>
    </xdr:from>
    <xdr:to>
      <xdr:col>0</xdr:col>
      <xdr:colOff>1940984</xdr:colOff>
      <xdr:row>5</xdr:row>
      <xdr:rowOff>35983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09" y="34925"/>
          <a:ext cx="1743075" cy="934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264584</xdr:colOff>
      <xdr:row>0</xdr:row>
      <xdr:rowOff>63500</xdr:rowOff>
    </xdr:from>
    <xdr:to>
      <xdr:col>0</xdr:col>
      <xdr:colOff>2007659</xdr:colOff>
      <xdr:row>5</xdr:row>
      <xdr:rowOff>64558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63500"/>
          <a:ext cx="1743075" cy="810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" name="BExB3JEA8WJWW7ZJJXEIFWLPL6AL" descr="SortAscending.gif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3" name="BEx3DCG31N52PDLPV743MJ4P9VE5" descr="SortDescendingT.gif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4" name="BExIRADYB4DVAU70DUPZGNQIRIL6" descr="SortAscending.gif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5" name="BExCY8DK05DM5BSEY9N2HOI3KU1R" descr="SortDescendingT.gif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6" name="BExF5ON7GM7LWROVYTCETT5011BP" descr="SortAscending.gif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7" name="BEx9I7KVCY8TK4AGPU8OJVJD1CZ6" descr="SortDescendingT.gif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8" name="BExU9T8LJ8EB73V8F77O4P1X1GVF" descr="SortAscending.gif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9" name="BExCTT34E529TWFII0K8S7NM70IW" descr="SortDescendingT.gif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0" name="BExB3JEA8WJWW7ZJJXEIFWLPL6AL" descr="SortAscending.gif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1" name="BEx3DCG31N52PDLPV743MJ4P9VE5" descr="SortDescendingT.gif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2" name="BExIRADYB4DVAU70DUPZGNQIRIL6" descr="SortAscending.gif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3" name="BExCY8DK05DM5BSEY9N2HOI3KU1R" descr="SortDescendingT.gif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4" name="BExF5ON7GM7LWROVYTCETT5011BP" descr="SortAscending.gif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5" name="BEx9I7KVCY8TK4AGPU8OJVJD1CZ6" descr="SortDescendingT.gif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6" name="BExU9T8LJ8EB73V8F77O4P1X1GVF" descr="SortAscending.gif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7" name="BExCTT34E529TWFII0K8S7NM70IW" descr="SortDescendingT.gif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8" name="BExB3JEA8WJWW7ZJJXEIFWLPL6AL" descr="SortAscending.gif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19" name="BEx3DCG31N52PDLPV743MJ4P9VE5" descr="SortDescendingT.gif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0" name="BExIRADYB4DVAU70DUPZGNQIRIL6" descr="SortAscending.gif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1" name="BExCY8DK05DM5BSEY9N2HOI3KU1R" descr="SortDescendingT.gif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2" name="BExF5ON7GM7LWROVYTCETT5011BP" descr="SortAscending.gif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3" name="BEx9I7KVCY8TK4AGPU8OJVJD1CZ6" descr="SortDescendingT.gif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4" name="BExU9T8LJ8EB73V8F77O4P1X1GVF" descr="SortAscending.gif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5" name="BExCTT34E529TWFII0K8S7NM70IW" descr="SortDescendingT.gif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6" name="BEx1NNQKWLSSRTIT7QYKCKQIOYXP" descr="SortAscending.gif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7" name="BExGTR7L2KOVAVR5RGC3Q0ZC7RU1" descr="SortDescendingT.gif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8" name="BExSBKAGC9649EG55B1JQ8XRMB17" descr="SortAscending.gif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29" name="BEx1UR8AMC26TR8ZHUI9MCBKWHIV" descr="SortDescendingT.gif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30" name="BEx5B6EQ4ZTDMI23Y7MGCAB697K6" descr="SortAscending.gif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31" name="BExB779J8D4US61G3ZOIJECFEEJL" descr="SortDescendingT.gif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32" name="BExUCAUHTK39HWQRUZCIORQQ1U3F" descr="SortAscending.gif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0</xdr:colOff>
      <xdr:row>62</xdr:row>
      <xdr:rowOff>0</xdr:rowOff>
    </xdr:from>
    <xdr:to>
      <xdr:col>2</xdr:col>
      <xdr:colOff>50800</xdr:colOff>
      <xdr:row>62</xdr:row>
      <xdr:rowOff>50800</xdr:rowOff>
    </xdr:to>
    <xdr:pic macro="[1]!DesignIconClicked">
      <xdr:nvPicPr>
        <xdr:cNvPr id="33" name="BExIT1MJLRQ2WG0ODXRLSBO35OXT" descr="SortDescendingT.gif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52787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0</xdr:col>
      <xdr:colOff>216959</xdr:colOff>
      <xdr:row>0</xdr:row>
      <xdr:rowOff>25400</xdr:rowOff>
    </xdr:from>
    <xdr:to>
      <xdr:col>0</xdr:col>
      <xdr:colOff>1847850</xdr:colOff>
      <xdr:row>4</xdr:row>
      <xdr:rowOff>137763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59" y="25400"/>
          <a:ext cx="1630891" cy="87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264584</xdr:colOff>
      <xdr:row>0</xdr:row>
      <xdr:rowOff>63500</xdr:rowOff>
    </xdr:from>
    <xdr:to>
      <xdr:col>0</xdr:col>
      <xdr:colOff>2007659</xdr:colOff>
      <xdr:row>5</xdr:row>
      <xdr:rowOff>64558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63500"/>
          <a:ext cx="1743075" cy="934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264584</xdr:colOff>
      <xdr:row>0</xdr:row>
      <xdr:rowOff>63500</xdr:rowOff>
    </xdr:from>
    <xdr:to>
      <xdr:col>0</xdr:col>
      <xdr:colOff>2007659</xdr:colOff>
      <xdr:row>5</xdr:row>
      <xdr:rowOff>64558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63500"/>
          <a:ext cx="1743075" cy="934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264584</xdr:colOff>
      <xdr:row>0</xdr:row>
      <xdr:rowOff>63500</xdr:rowOff>
    </xdr:from>
    <xdr:to>
      <xdr:col>0</xdr:col>
      <xdr:colOff>2007659</xdr:colOff>
      <xdr:row>4</xdr:row>
      <xdr:rowOff>169333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63500"/>
          <a:ext cx="1743075" cy="810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264584</xdr:colOff>
      <xdr:row>0</xdr:row>
      <xdr:rowOff>63500</xdr:rowOff>
    </xdr:from>
    <xdr:to>
      <xdr:col>0</xdr:col>
      <xdr:colOff>2007659</xdr:colOff>
      <xdr:row>4</xdr:row>
      <xdr:rowOff>112183</xdr:rowOff>
    </xdr:to>
    <xdr:pic>
      <xdr:nvPicPr>
        <xdr:cNvPr id="36" name="Imagen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63500"/>
          <a:ext cx="1743075" cy="810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0"/>
  <sheetViews>
    <sheetView zoomScaleNormal="100" workbookViewId="0">
      <selection activeCell="I21" sqref="I21"/>
    </sheetView>
  </sheetViews>
  <sheetFormatPr baseColWidth="10" defaultRowHeight="12.75" x14ac:dyDescent="0.2"/>
  <cols>
    <col min="1" max="1" width="43.7109375" style="3" customWidth="1"/>
    <col min="2" max="2" width="11.7109375" style="4" customWidth="1"/>
    <col min="3" max="4" width="11.7109375" style="9" customWidth="1"/>
    <col min="5" max="5" width="11.28515625" style="10" customWidth="1"/>
    <col min="6" max="7" width="11.28515625" style="3" customWidth="1"/>
    <col min="8" max="8" width="11.28515625" style="5" customWidth="1"/>
    <col min="9" max="9" width="14.7109375" style="3" bestFit="1" customWidth="1"/>
    <col min="10" max="11" width="15.85546875" style="3" customWidth="1"/>
    <col min="12" max="12" width="31.7109375" style="3" customWidth="1"/>
    <col min="13" max="13" width="11.42578125" style="3"/>
    <col min="14" max="14" width="12.5703125" style="3" bestFit="1" customWidth="1"/>
    <col min="15" max="16384" width="11.42578125" style="3"/>
  </cols>
  <sheetData>
    <row r="1" spans="1:8" x14ac:dyDescent="0.2">
      <c r="C1" s="3"/>
      <c r="D1" s="3"/>
      <c r="E1" s="3"/>
    </row>
    <row r="2" spans="1:8" ht="18" x14ac:dyDescent="0.25">
      <c r="B2" s="1" t="s">
        <v>319</v>
      </c>
      <c r="C2" s="3"/>
      <c r="D2" s="3"/>
      <c r="E2" s="3"/>
    </row>
    <row r="3" spans="1:8" ht="16.5" x14ac:dyDescent="0.3">
      <c r="B3" s="2" t="s">
        <v>266</v>
      </c>
      <c r="C3" s="3"/>
      <c r="D3" s="3"/>
      <c r="E3" s="3"/>
    </row>
    <row r="4" spans="1:8" x14ac:dyDescent="0.2">
      <c r="C4" s="3"/>
      <c r="D4" s="3"/>
      <c r="E4" s="3"/>
    </row>
    <row r="5" spans="1:8" ht="13.5" thickBot="1" x14ac:dyDescent="0.25">
      <c r="A5" s="6"/>
      <c r="C5" s="3"/>
      <c r="D5" s="3"/>
      <c r="E5" s="3"/>
      <c r="H5" s="7"/>
    </row>
    <row r="6" spans="1:8" ht="17.25" thickBot="1" x14ac:dyDescent="0.35">
      <c r="A6" s="32" t="s">
        <v>36</v>
      </c>
      <c r="B6" s="33">
        <v>2016</v>
      </c>
      <c r="C6" s="33">
        <v>2015</v>
      </c>
      <c r="D6" s="33">
        <v>2014</v>
      </c>
      <c r="E6" s="34">
        <v>2013</v>
      </c>
      <c r="F6" s="33">
        <v>2012</v>
      </c>
      <c r="G6" s="33">
        <v>2011</v>
      </c>
      <c r="H6" s="35">
        <v>2010</v>
      </c>
    </row>
    <row r="7" spans="1:8" ht="13.5" thickBot="1" x14ac:dyDescent="0.25">
      <c r="A7" s="36" t="s">
        <v>203</v>
      </c>
      <c r="B7" s="37">
        <f>SUM(B8:B11)</f>
        <v>12112862898</v>
      </c>
      <c r="C7" s="37">
        <f t="shared" ref="C7:H7" si="0">SUM(C8:C11)</f>
        <v>5897205112</v>
      </c>
      <c r="D7" s="37">
        <f t="shared" si="0"/>
        <v>11079894370.049999</v>
      </c>
      <c r="E7" s="37">
        <f t="shared" si="0"/>
        <v>6138950444.0799999</v>
      </c>
      <c r="F7" s="37">
        <f t="shared" si="0"/>
        <v>3119022146.6500001</v>
      </c>
      <c r="G7" s="37">
        <f t="shared" si="0"/>
        <v>7317512920.3299999</v>
      </c>
      <c r="H7" s="40">
        <f t="shared" si="0"/>
        <v>3410310667.4099998</v>
      </c>
    </row>
    <row r="8" spans="1:8" ht="13.5" thickTop="1" x14ac:dyDescent="0.2">
      <c r="A8" s="163" t="s">
        <v>204</v>
      </c>
      <c r="B8" s="164">
        <v>0</v>
      </c>
      <c r="C8" s="165">
        <v>0</v>
      </c>
      <c r="D8" s="165">
        <v>1402026124.1199999</v>
      </c>
      <c r="E8" s="165">
        <v>2188250444.0799999</v>
      </c>
      <c r="F8" s="165">
        <v>1348822146.6500001</v>
      </c>
      <c r="G8" s="165">
        <v>705635583</v>
      </c>
      <c r="H8" s="166">
        <v>93919315.409999996</v>
      </c>
    </row>
    <row r="9" spans="1:8" x14ac:dyDescent="0.2">
      <c r="A9" s="129" t="s">
        <v>205</v>
      </c>
      <c r="B9" s="14">
        <v>5383140058</v>
      </c>
      <c r="C9" s="133">
        <v>4434705112</v>
      </c>
      <c r="D9" s="133">
        <v>3223442080</v>
      </c>
      <c r="E9" s="20" t="s">
        <v>310</v>
      </c>
      <c r="F9" s="20" t="s">
        <v>310</v>
      </c>
      <c r="G9" s="20" t="s">
        <v>310</v>
      </c>
      <c r="H9" s="168" t="s">
        <v>310</v>
      </c>
    </row>
    <row r="10" spans="1:8" x14ac:dyDescent="0.2">
      <c r="A10" s="127" t="s">
        <v>206</v>
      </c>
      <c r="B10" s="133">
        <v>6729722840</v>
      </c>
      <c r="C10" s="133">
        <v>1462500000</v>
      </c>
      <c r="D10" s="133">
        <v>6454426165.9299994</v>
      </c>
      <c r="E10" s="20" t="s">
        <v>310</v>
      </c>
      <c r="F10" s="20" t="s">
        <v>310</v>
      </c>
      <c r="G10" s="20" t="s">
        <v>310</v>
      </c>
      <c r="H10" s="168" t="s">
        <v>310</v>
      </c>
    </row>
    <row r="11" spans="1:8" ht="13.5" thickBot="1" x14ac:dyDescent="0.25">
      <c r="A11" s="132" t="s">
        <v>260</v>
      </c>
      <c r="B11" s="169" t="s">
        <v>274</v>
      </c>
      <c r="C11" s="169" t="s">
        <v>274</v>
      </c>
      <c r="D11" s="169" t="s">
        <v>274</v>
      </c>
      <c r="E11" s="134">
        <v>3950700000</v>
      </c>
      <c r="F11" s="134">
        <v>1770200000</v>
      </c>
      <c r="G11" s="134">
        <v>6611877337.3299999</v>
      </c>
      <c r="H11" s="167">
        <v>3316391352</v>
      </c>
    </row>
    <row r="12" spans="1:8" x14ac:dyDescent="0.2">
      <c r="C12" s="3"/>
      <c r="D12" s="3"/>
      <c r="E12" s="5"/>
    </row>
    <row r="13" spans="1:8" ht="13.5" x14ac:dyDescent="0.25">
      <c r="A13" s="44" t="s">
        <v>275</v>
      </c>
      <c r="C13" s="3"/>
      <c r="D13" s="3"/>
      <c r="E13" s="5"/>
    </row>
    <row r="14" spans="1:8" ht="13.5" x14ac:dyDescent="0.25">
      <c r="A14" s="44" t="s">
        <v>276</v>
      </c>
      <c r="C14" s="3"/>
      <c r="D14" s="3"/>
      <c r="E14" s="5"/>
    </row>
    <row r="15" spans="1:8" x14ac:dyDescent="0.2">
      <c r="C15" s="3"/>
      <c r="D15" s="3"/>
      <c r="E15" s="5"/>
    </row>
    <row r="16" spans="1:8" x14ac:dyDescent="0.2">
      <c r="C16" s="3"/>
      <c r="D16" s="3"/>
      <c r="E16" s="5"/>
    </row>
    <row r="17" spans="3:5" x14ac:dyDescent="0.2">
      <c r="C17" s="3"/>
      <c r="D17" s="3"/>
      <c r="E17" s="5"/>
    </row>
    <row r="18" spans="3:5" x14ac:dyDescent="0.2">
      <c r="C18" s="3"/>
      <c r="D18" s="3"/>
      <c r="E18" s="5"/>
    </row>
    <row r="19" spans="3:5" x14ac:dyDescent="0.2">
      <c r="C19" s="3"/>
      <c r="D19" s="3"/>
      <c r="E19" s="5"/>
    </row>
    <row r="20" spans="3:5" x14ac:dyDescent="0.2">
      <c r="C20" s="3"/>
      <c r="D20" s="3"/>
      <c r="E20" s="5"/>
    </row>
    <row r="21" spans="3:5" x14ac:dyDescent="0.2">
      <c r="C21" s="3"/>
      <c r="D21" s="3"/>
      <c r="E21" s="5"/>
    </row>
    <row r="22" spans="3:5" x14ac:dyDescent="0.2">
      <c r="C22" s="3"/>
      <c r="D22" s="3"/>
      <c r="E22" s="5"/>
    </row>
    <row r="23" spans="3:5" x14ac:dyDescent="0.2">
      <c r="C23" s="3"/>
      <c r="D23" s="3"/>
      <c r="E23" s="5"/>
    </row>
    <row r="24" spans="3:5" x14ac:dyDescent="0.2">
      <c r="C24" s="3"/>
      <c r="D24" s="3"/>
      <c r="E24" s="5"/>
    </row>
    <row r="25" spans="3:5" x14ac:dyDescent="0.2">
      <c r="C25" s="3"/>
      <c r="D25" s="3"/>
      <c r="E25" s="5"/>
    </row>
    <row r="26" spans="3:5" x14ac:dyDescent="0.2">
      <c r="C26" s="3"/>
      <c r="D26" s="3"/>
      <c r="E26" s="5"/>
    </row>
    <row r="27" spans="3:5" x14ac:dyDescent="0.2">
      <c r="C27" s="3"/>
      <c r="D27" s="3"/>
      <c r="E27" s="5"/>
    </row>
    <row r="28" spans="3:5" x14ac:dyDescent="0.2">
      <c r="C28" s="3"/>
      <c r="D28" s="3"/>
      <c r="E28" s="5"/>
    </row>
    <row r="29" spans="3:5" x14ac:dyDescent="0.2">
      <c r="C29" s="3"/>
      <c r="D29" s="3"/>
      <c r="E29" s="5"/>
    </row>
    <row r="30" spans="3:5" x14ac:dyDescent="0.2">
      <c r="C30" s="3"/>
      <c r="D30" s="3"/>
      <c r="E30" s="5"/>
    </row>
    <row r="31" spans="3:5" x14ac:dyDescent="0.2">
      <c r="C31" s="3"/>
      <c r="D31" s="3"/>
      <c r="E31" s="5"/>
    </row>
    <row r="32" spans="3:5" x14ac:dyDescent="0.2">
      <c r="C32" s="3"/>
      <c r="D32" s="3"/>
      <c r="E32" s="5"/>
    </row>
    <row r="33" spans="3:5" x14ac:dyDescent="0.2">
      <c r="C33" s="3"/>
      <c r="D33" s="3"/>
      <c r="E33" s="5"/>
    </row>
    <row r="34" spans="3:5" x14ac:dyDescent="0.2">
      <c r="C34" s="3"/>
      <c r="D34" s="3"/>
      <c r="E34" s="5"/>
    </row>
    <row r="35" spans="3:5" x14ac:dyDescent="0.2">
      <c r="C35" s="3"/>
      <c r="D35" s="3"/>
      <c r="E35" s="5"/>
    </row>
    <row r="36" spans="3:5" x14ac:dyDescent="0.2">
      <c r="C36" s="3"/>
      <c r="D36" s="3"/>
      <c r="E36" s="5"/>
    </row>
    <row r="37" spans="3:5" x14ac:dyDescent="0.2">
      <c r="C37" s="3"/>
      <c r="D37" s="3"/>
      <c r="E37" s="5"/>
    </row>
    <row r="38" spans="3:5" x14ac:dyDescent="0.2">
      <c r="C38" s="3"/>
      <c r="D38" s="3"/>
      <c r="E38" s="5"/>
    </row>
    <row r="39" spans="3:5" x14ac:dyDescent="0.2">
      <c r="C39" s="3"/>
      <c r="D39" s="3"/>
      <c r="E39" s="5"/>
    </row>
    <row r="40" spans="3:5" x14ac:dyDescent="0.2">
      <c r="C40" s="3"/>
      <c r="D40" s="3"/>
      <c r="E40" s="5"/>
    </row>
    <row r="41" spans="3:5" x14ac:dyDescent="0.2">
      <c r="C41" s="3"/>
      <c r="D41" s="3"/>
      <c r="E41" s="5"/>
    </row>
    <row r="42" spans="3:5" x14ac:dyDescent="0.2">
      <c r="C42" s="3"/>
      <c r="D42" s="3"/>
      <c r="E42" s="5"/>
    </row>
    <row r="43" spans="3:5" x14ac:dyDescent="0.2">
      <c r="C43" s="3"/>
      <c r="D43" s="3"/>
      <c r="E43" s="5"/>
    </row>
    <row r="44" spans="3:5" x14ac:dyDescent="0.2">
      <c r="C44" s="3"/>
      <c r="D44" s="3"/>
      <c r="E44" s="5"/>
    </row>
    <row r="45" spans="3:5" x14ac:dyDescent="0.2">
      <c r="C45" s="3"/>
      <c r="D45" s="3"/>
      <c r="E45" s="5"/>
    </row>
    <row r="46" spans="3:5" x14ac:dyDescent="0.2">
      <c r="C46" s="3"/>
      <c r="D46" s="3"/>
      <c r="E46" s="5"/>
    </row>
    <row r="47" spans="3:5" x14ac:dyDescent="0.2">
      <c r="C47" s="3"/>
      <c r="D47" s="3"/>
      <c r="E47" s="5"/>
    </row>
    <row r="48" spans="3:5" x14ac:dyDescent="0.2">
      <c r="C48" s="3"/>
      <c r="D48" s="3"/>
      <c r="E48" s="5"/>
    </row>
    <row r="49" spans="3:5" x14ac:dyDescent="0.2">
      <c r="C49" s="3"/>
      <c r="D49" s="3"/>
      <c r="E49" s="5"/>
    </row>
    <row r="50" spans="3:5" x14ac:dyDescent="0.2">
      <c r="C50" s="3"/>
      <c r="D50" s="3"/>
      <c r="E50" s="5"/>
    </row>
    <row r="51" spans="3:5" x14ac:dyDescent="0.2">
      <c r="C51" s="3"/>
      <c r="D51" s="3"/>
      <c r="E51" s="5"/>
    </row>
    <row r="52" spans="3:5" x14ac:dyDescent="0.2">
      <c r="C52" s="3"/>
      <c r="D52" s="3"/>
      <c r="E52" s="5"/>
    </row>
    <row r="53" spans="3:5" x14ac:dyDescent="0.2">
      <c r="C53" s="3"/>
      <c r="D53" s="3"/>
      <c r="E53" s="5"/>
    </row>
    <row r="54" spans="3:5" x14ac:dyDescent="0.2">
      <c r="C54" s="3"/>
      <c r="D54" s="3"/>
      <c r="E54" s="5"/>
    </row>
    <row r="55" spans="3:5" x14ac:dyDescent="0.2">
      <c r="C55" s="3"/>
      <c r="D55" s="3"/>
      <c r="E55" s="5"/>
    </row>
    <row r="56" spans="3:5" x14ac:dyDescent="0.2">
      <c r="C56" s="3"/>
      <c r="D56" s="3"/>
      <c r="E56" s="5"/>
    </row>
    <row r="57" spans="3:5" x14ac:dyDescent="0.2">
      <c r="C57" s="3"/>
      <c r="D57" s="3"/>
      <c r="E57" s="5"/>
    </row>
    <row r="58" spans="3:5" x14ac:dyDescent="0.2">
      <c r="C58" s="3"/>
      <c r="D58" s="3"/>
      <c r="E58" s="5"/>
    </row>
    <row r="59" spans="3:5" x14ac:dyDescent="0.2">
      <c r="C59" s="3"/>
      <c r="D59" s="3"/>
      <c r="E59" s="5"/>
    </row>
    <row r="60" spans="3:5" x14ac:dyDescent="0.2">
      <c r="C60" s="3"/>
      <c r="D60" s="3"/>
      <c r="E60" s="5"/>
    </row>
    <row r="61" spans="3:5" x14ac:dyDescent="0.2">
      <c r="C61" s="3"/>
      <c r="D61" s="3"/>
      <c r="E61" s="5"/>
    </row>
    <row r="62" spans="3:5" x14ac:dyDescent="0.2">
      <c r="C62" s="3"/>
      <c r="D62" s="3"/>
      <c r="E62" s="5"/>
    </row>
    <row r="63" spans="3:5" x14ac:dyDescent="0.2">
      <c r="C63" s="3"/>
      <c r="D63" s="3"/>
      <c r="E63" s="5"/>
    </row>
    <row r="64" spans="3:5" x14ac:dyDescent="0.2">
      <c r="C64" s="3"/>
      <c r="D64" s="3"/>
      <c r="E64" s="5"/>
    </row>
    <row r="65" spans="3:5" x14ac:dyDescent="0.2">
      <c r="C65" s="3"/>
      <c r="D65" s="3"/>
      <c r="E65" s="5"/>
    </row>
    <row r="66" spans="3:5" x14ac:dyDescent="0.2">
      <c r="C66" s="3"/>
      <c r="D66" s="3"/>
      <c r="E66" s="5"/>
    </row>
    <row r="67" spans="3:5" x14ac:dyDescent="0.2">
      <c r="C67" s="3"/>
      <c r="D67" s="3"/>
      <c r="E67" s="5"/>
    </row>
    <row r="68" spans="3:5" x14ac:dyDescent="0.2">
      <c r="C68" s="3"/>
      <c r="D68" s="3"/>
      <c r="E68" s="5"/>
    </row>
    <row r="69" spans="3:5" x14ac:dyDescent="0.2">
      <c r="C69" s="3"/>
      <c r="D69" s="3"/>
      <c r="E69" s="5"/>
    </row>
    <row r="70" spans="3:5" x14ac:dyDescent="0.2">
      <c r="C70" s="3"/>
      <c r="D70" s="3"/>
      <c r="E70" s="5"/>
    </row>
    <row r="71" spans="3:5" x14ac:dyDescent="0.2">
      <c r="C71" s="3"/>
      <c r="D71" s="3"/>
      <c r="E71" s="5"/>
    </row>
    <row r="72" spans="3:5" x14ac:dyDescent="0.2">
      <c r="C72" s="3"/>
      <c r="D72" s="3"/>
      <c r="E72" s="5"/>
    </row>
    <row r="73" spans="3:5" x14ac:dyDescent="0.2">
      <c r="C73" s="3"/>
      <c r="D73" s="3"/>
      <c r="E73" s="5"/>
    </row>
    <row r="74" spans="3:5" x14ac:dyDescent="0.2">
      <c r="C74" s="3"/>
      <c r="D74" s="3"/>
      <c r="E74" s="5"/>
    </row>
    <row r="75" spans="3:5" x14ac:dyDescent="0.2">
      <c r="C75" s="3"/>
      <c r="D75" s="3"/>
      <c r="E75" s="5"/>
    </row>
    <row r="76" spans="3:5" x14ac:dyDescent="0.2">
      <c r="C76" s="3"/>
      <c r="D76" s="3"/>
      <c r="E76" s="5"/>
    </row>
    <row r="77" spans="3:5" x14ac:dyDescent="0.2">
      <c r="C77" s="3"/>
      <c r="D77" s="3"/>
      <c r="E77" s="5"/>
    </row>
    <row r="78" spans="3:5" x14ac:dyDescent="0.2">
      <c r="C78" s="3"/>
      <c r="D78" s="3"/>
      <c r="E78" s="5"/>
    </row>
    <row r="79" spans="3:5" x14ac:dyDescent="0.2">
      <c r="C79" s="3"/>
      <c r="D79" s="3"/>
      <c r="E79" s="5"/>
    </row>
    <row r="80" spans="3:5" x14ac:dyDescent="0.2">
      <c r="C80" s="3"/>
      <c r="D80" s="3"/>
      <c r="E80" s="5"/>
    </row>
    <row r="81" spans="3:5" x14ac:dyDescent="0.2">
      <c r="C81" s="3"/>
      <c r="D81" s="3"/>
      <c r="E81" s="5"/>
    </row>
    <row r="82" spans="3:5" x14ac:dyDescent="0.2">
      <c r="C82" s="3"/>
      <c r="D82" s="3"/>
      <c r="E82" s="5"/>
    </row>
    <row r="83" spans="3:5" x14ac:dyDescent="0.2">
      <c r="C83" s="3"/>
      <c r="D83" s="3"/>
      <c r="E83" s="5"/>
    </row>
    <row r="84" spans="3:5" x14ac:dyDescent="0.2">
      <c r="C84" s="3"/>
      <c r="D84" s="3"/>
      <c r="E84" s="5"/>
    </row>
    <row r="85" spans="3:5" x14ac:dyDescent="0.2">
      <c r="C85" s="3"/>
      <c r="D85" s="3"/>
      <c r="E85" s="5"/>
    </row>
    <row r="86" spans="3:5" x14ac:dyDescent="0.2">
      <c r="C86" s="3"/>
      <c r="D86" s="3"/>
      <c r="E86" s="5"/>
    </row>
    <row r="87" spans="3:5" x14ac:dyDescent="0.2">
      <c r="C87" s="3"/>
      <c r="D87" s="3"/>
      <c r="E87" s="5"/>
    </row>
    <row r="88" spans="3:5" x14ac:dyDescent="0.2">
      <c r="C88" s="3"/>
      <c r="D88" s="3"/>
      <c r="E88" s="5"/>
    </row>
    <row r="89" spans="3:5" x14ac:dyDescent="0.2">
      <c r="C89" s="3"/>
      <c r="D89" s="3"/>
      <c r="E89" s="5"/>
    </row>
    <row r="90" spans="3:5" x14ac:dyDescent="0.2">
      <c r="C90" s="3"/>
      <c r="D90" s="3"/>
      <c r="E90" s="5"/>
    </row>
    <row r="91" spans="3:5" x14ac:dyDescent="0.2">
      <c r="C91" s="3"/>
      <c r="D91" s="3"/>
      <c r="E91" s="5"/>
    </row>
    <row r="92" spans="3:5" x14ac:dyDescent="0.2">
      <c r="C92" s="3"/>
      <c r="D92" s="3"/>
      <c r="E92" s="5"/>
    </row>
    <row r="93" spans="3:5" x14ac:dyDescent="0.2">
      <c r="C93" s="3"/>
      <c r="D93" s="3"/>
      <c r="E93" s="5"/>
    </row>
    <row r="94" spans="3:5" x14ac:dyDescent="0.2">
      <c r="C94" s="3"/>
      <c r="D94" s="3"/>
      <c r="E94" s="5"/>
    </row>
    <row r="95" spans="3:5" x14ac:dyDescent="0.2">
      <c r="C95" s="3"/>
      <c r="D95" s="3"/>
      <c r="E95" s="5"/>
    </row>
    <row r="96" spans="3:5" x14ac:dyDescent="0.2">
      <c r="C96" s="3"/>
      <c r="D96" s="3"/>
      <c r="E96" s="5"/>
    </row>
    <row r="97" spans="3:5" x14ac:dyDescent="0.2">
      <c r="C97" s="3"/>
      <c r="D97" s="3"/>
      <c r="E97" s="5"/>
    </row>
    <row r="98" spans="3:5" x14ac:dyDescent="0.2">
      <c r="C98" s="3"/>
      <c r="D98" s="3"/>
      <c r="E98" s="5"/>
    </row>
    <row r="99" spans="3:5" x14ac:dyDescent="0.2">
      <c r="C99" s="3"/>
      <c r="D99" s="3"/>
      <c r="E99" s="5"/>
    </row>
    <row r="100" spans="3:5" x14ac:dyDescent="0.2">
      <c r="C100" s="3"/>
      <c r="D100" s="3"/>
      <c r="E100" s="5"/>
    </row>
    <row r="101" spans="3:5" x14ac:dyDescent="0.2">
      <c r="C101" s="3"/>
      <c r="D101" s="3"/>
      <c r="E101" s="5"/>
    </row>
    <row r="102" spans="3:5" x14ac:dyDescent="0.2">
      <c r="C102" s="3"/>
      <c r="D102" s="3"/>
      <c r="E102" s="5"/>
    </row>
    <row r="103" spans="3:5" x14ac:dyDescent="0.2">
      <c r="C103" s="3"/>
      <c r="D103" s="3"/>
      <c r="E103" s="5"/>
    </row>
    <row r="104" spans="3:5" x14ac:dyDescent="0.2">
      <c r="C104" s="3"/>
      <c r="D104" s="3"/>
      <c r="E104" s="5"/>
    </row>
    <row r="105" spans="3:5" x14ac:dyDescent="0.2">
      <c r="C105" s="3"/>
      <c r="D105" s="3"/>
      <c r="E105" s="5"/>
    </row>
    <row r="106" spans="3:5" x14ac:dyDescent="0.2">
      <c r="C106" s="3"/>
      <c r="D106" s="3"/>
      <c r="E106" s="5"/>
    </row>
    <row r="107" spans="3:5" x14ac:dyDescent="0.2">
      <c r="C107" s="3"/>
      <c r="D107" s="3"/>
      <c r="E107" s="5"/>
    </row>
    <row r="108" spans="3:5" x14ac:dyDescent="0.2">
      <c r="C108" s="3"/>
      <c r="D108" s="3"/>
      <c r="E108" s="5"/>
    </row>
    <row r="109" spans="3:5" x14ac:dyDescent="0.2">
      <c r="C109" s="3"/>
      <c r="D109" s="3"/>
      <c r="E109" s="5"/>
    </row>
    <row r="110" spans="3:5" x14ac:dyDescent="0.2">
      <c r="C110" s="3"/>
      <c r="D110" s="3"/>
      <c r="E110" s="5"/>
    </row>
    <row r="111" spans="3:5" x14ac:dyDescent="0.2">
      <c r="C111" s="3"/>
      <c r="D111" s="3"/>
      <c r="E111" s="5"/>
    </row>
    <row r="112" spans="3:5" x14ac:dyDescent="0.2">
      <c r="C112" s="3"/>
      <c r="D112" s="3"/>
      <c r="E112" s="5"/>
    </row>
    <row r="113" spans="3:5" x14ac:dyDescent="0.2">
      <c r="C113" s="3"/>
      <c r="D113" s="3"/>
      <c r="E113" s="5"/>
    </row>
    <row r="114" spans="3:5" x14ac:dyDescent="0.2">
      <c r="C114" s="3"/>
      <c r="D114" s="3"/>
      <c r="E114" s="5"/>
    </row>
    <row r="115" spans="3:5" x14ac:dyDescent="0.2">
      <c r="C115" s="3"/>
      <c r="D115" s="3"/>
      <c r="E115" s="5"/>
    </row>
    <row r="116" spans="3:5" x14ac:dyDescent="0.2">
      <c r="C116" s="3"/>
      <c r="D116" s="3"/>
      <c r="E116" s="5"/>
    </row>
    <row r="117" spans="3:5" x14ac:dyDescent="0.2">
      <c r="C117" s="3"/>
      <c r="D117" s="3"/>
      <c r="E117" s="5"/>
    </row>
    <row r="118" spans="3:5" x14ac:dyDescent="0.2">
      <c r="C118" s="3"/>
      <c r="D118" s="3"/>
      <c r="E118" s="5"/>
    </row>
    <row r="119" spans="3:5" x14ac:dyDescent="0.2">
      <c r="C119" s="3"/>
      <c r="D119" s="3"/>
      <c r="E119" s="5"/>
    </row>
    <row r="120" spans="3:5" x14ac:dyDescent="0.2">
      <c r="C120" s="3"/>
      <c r="D120" s="3"/>
      <c r="E120" s="5"/>
    </row>
    <row r="121" spans="3:5" x14ac:dyDescent="0.2">
      <c r="C121" s="3"/>
      <c r="D121" s="3"/>
      <c r="E121" s="5"/>
    </row>
    <row r="122" spans="3:5" x14ac:dyDescent="0.2">
      <c r="C122" s="3"/>
      <c r="D122" s="3"/>
      <c r="E122" s="5"/>
    </row>
    <row r="123" spans="3:5" x14ac:dyDescent="0.2">
      <c r="C123" s="3"/>
      <c r="D123" s="3"/>
      <c r="E123" s="5"/>
    </row>
    <row r="124" spans="3:5" x14ac:dyDescent="0.2">
      <c r="C124" s="3"/>
      <c r="D124" s="3"/>
      <c r="E124" s="5"/>
    </row>
    <row r="125" spans="3:5" x14ac:dyDescent="0.2">
      <c r="C125" s="3"/>
      <c r="D125" s="3"/>
      <c r="E125" s="5"/>
    </row>
    <row r="126" spans="3:5" x14ac:dyDescent="0.2">
      <c r="C126" s="3"/>
      <c r="D126" s="3"/>
      <c r="E126" s="5"/>
    </row>
    <row r="127" spans="3:5" x14ac:dyDescent="0.2">
      <c r="C127" s="3"/>
      <c r="D127" s="3"/>
      <c r="E127" s="5"/>
    </row>
    <row r="128" spans="3:5" x14ac:dyDescent="0.2">
      <c r="C128" s="3"/>
      <c r="D128" s="3"/>
      <c r="E128" s="5"/>
    </row>
    <row r="129" spans="3:5" x14ac:dyDescent="0.2">
      <c r="C129" s="3"/>
      <c r="D129" s="3"/>
      <c r="E129" s="5"/>
    </row>
    <row r="130" spans="3:5" x14ac:dyDescent="0.2">
      <c r="C130" s="3"/>
      <c r="D130" s="3"/>
      <c r="E130" s="5"/>
    </row>
    <row r="131" spans="3:5" x14ac:dyDescent="0.2">
      <c r="C131" s="3"/>
      <c r="D131" s="3"/>
      <c r="E131" s="5"/>
    </row>
    <row r="132" spans="3:5" x14ac:dyDescent="0.2">
      <c r="C132" s="3"/>
      <c r="D132" s="3"/>
      <c r="E132" s="5"/>
    </row>
    <row r="133" spans="3:5" x14ac:dyDescent="0.2">
      <c r="C133" s="3"/>
      <c r="D133" s="3"/>
      <c r="E133" s="5"/>
    </row>
    <row r="134" spans="3:5" x14ac:dyDescent="0.2">
      <c r="C134" s="3"/>
      <c r="D134" s="3"/>
      <c r="E134" s="5"/>
    </row>
    <row r="135" spans="3:5" x14ac:dyDescent="0.2">
      <c r="C135" s="3"/>
      <c r="D135" s="3"/>
      <c r="E135" s="5"/>
    </row>
    <row r="136" spans="3:5" x14ac:dyDescent="0.2">
      <c r="C136" s="3"/>
      <c r="D136" s="3"/>
      <c r="E136" s="5"/>
    </row>
    <row r="137" spans="3:5" x14ac:dyDescent="0.2">
      <c r="C137" s="3"/>
      <c r="D137" s="3"/>
      <c r="E137" s="5"/>
    </row>
    <row r="138" spans="3:5" x14ac:dyDescent="0.2">
      <c r="C138" s="3"/>
      <c r="D138" s="3"/>
      <c r="E138" s="5"/>
    </row>
    <row r="139" spans="3:5" x14ac:dyDescent="0.2">
      <c r="C139" s="3"/>
      <c r="D139" s="3"/>
      <c r="E139" s="5"/>
    </row>
    <row r="140" spans="3:5" x14ac:dyDescent="0.2">
      <c r="C140" s="3"/>
      <c r="D140" s="3"/>
      <c r="E140" s="5"/>
    </row>
    <row r="141" spans="3:5" x14ac:dyDescent="0.2">
      <c r="C141" s="3"/>
      <c r="D141" s="3"/>
      <c r="E141" s="5"/>
    </row>
    <row r="142" spans="3:5" x14ac:dyDescent="0.2">
      <c r="C142" s="3"/>
      <c r="D142" s="3"/>
      <c r="E142" s="5"/>
    </row>
    <row r="143" spans="3:5" x14ac:dyDescent="0.2">
      <c r="C143" s="3"/>
      <c r="D143" s="3"/>
      <c r="E143" s="5"/>
    </row>
    <row r="144" spans="3:5" x14ac:dyDescent="0.2">
      <c r="C144" s="3"/>
      <c r="D144" s="3"/>
      <c r="E144" s="5"/>
    </row>
    <row r="145" spans="3:5" x14ac:dyDescent="0.2">
      <c r="C145" s="3"/>
      <c r="D145" s="3"/>
      <c r="E145" s="5"/>
    </row>
    <row r="146" spans="3:5" x14ac:dyDescent="0.2">
      <c r="C146" s="3"/>
      <c r="D146" s="3"/>
      <c r="E146" s="5"/>
    </row>
    <row r="147" spans="3:5" x14ac:dyDescent="0.2">
      <c r="C147" s="3"/>
      <c r="D147" s="3"/>
      <c r="E147" s="5"/>
    </row>
    <row r="148" spans="3:5" x14ac:dyDescent="0.2">
      <c r="C148" s="3"/>
      <c r="D148" s="3"/>
      <c r="E148" s="5"/>
    </row>
    <row r="149" spans="3:5" x14ac:dyDescent="0.2">
      <c r="C149" s="3"/>
      <c r="D149" s="3"/>
      <c r="E149" s="5"/>
    </row>
    <row r="150" spans="3:5" x14ac:dyDescent="0.2">
      <c r="C150" s="3"/>
      <c r="D150" s="3"/>
      <c r="E150" s="5"/>
    </row>
    <row r="151" spans="3:5" x14ac:dyDescent="0.2">
      <c r="C151" s="3"/>
      <c r="D151" s="3"/>
      <c r="E151" s="5"/>
    </row>
    <row r="152" spans="3:5" x14ac:dyDescent="0.2">
      <c r="C152" s="3"/>
      <c r="D152" s="3"/>
      <c r="E152" s="5"/>
    </row>
    <row r="153" spans="3:5" x14ac:dyDescent="0.2">
      <c r="C153" s="3"/>
      <c r="D153" s="3"/>
      <c r="E153" s="5"/>
    </row>
    <row r="154" spans="3:5" x14ac:dyDescent="0.2">
      <c r="C154" s="3"/>
      <c r="D154" s="3"/>
      <c r="E154" s="5"/>
    </row>
    <row r="155" spans="3:5" x14ac:dyDescent="0.2">
      <c r="C155" s="3"/>
      <c r="D155" s="3"/>
      <c r="E155" s="5"/>
    </row>
    <row r="156" spans="3:5" x14ac:dyDescent="0.2">
      <c r="C156" s="3"/>
      <c r="D156" s="3"/>
      <c r="E156" s="5"/>
    </row>
    <row r="157" spans="3:5" x14ac:dyDescent="0.2">
      <c r="C157" s="3"/>
      <c r="D157" s="3"/>
      <c r="E157" s="5"/>
    </row>
    <row r="158" spans="3:5" x14ac:dyDescent="0.2">
      <c r="C158" s="3"/>
      <c r="D158" s="3"/>
      <c r="E158" s="5"/>
    </row>
    <row r="159" spans="3:5" x14ac:dyDescent="0.2">
      <c r="C159" s="3"/>
      <c r="D159" s="3"/>
      <c r="E159" s="5"/>
    </row>
    <row r="160" spans="3:5" x14ac:dyDescent="0.2">
      <c r="C160" s="3"/>
      <c r="D160" s="3"/>
      <c r="E160" s="5"/>
    </row>
    <row r="161" spans="3:5" x14ac:dyDescent="0.2">
      <c r="C161" s="3"/>
      <c r="D161" s="3"/>
      <c r="E161" s="5"/>
    </row>
    <row r="162" spans="3:5" x14ac:dyDescent="0.2">
      <c r="C162" s="3"/>
      <c r="D162" s="3"/>
      <c r="E162" s="5"/>
    </row>
    <row r="163" spans="3:5" x14ac:dyDescent="0.2">
      <c r="C163" s="3"/>
      <c r="D163" s="3"/>
      <c r="E163" s="5"/>
    </row>
    <row r="164" spans="3:5" x14ac:dyDescent="0.2">
      <c r="C164" s="3"/>
      <c r="D164" s="3"/>
      <c r="E164" s="5"/>
    </row>
    <row r="165" spans="3:5" x14ac:dyDescent="0.2">
      <c r="C165" s="3"/>
      <c r="D165" s="3"/>
      <c r="E165" s="5"/>
    </row>
    <row r="166" spans="3:5" x14ac:dyDescent="0.2">
      <c r="C166" s="3"/>
      <c r="D166" s="3"/>
      <c r="E166" s="5"/>
    </row>
    <row r="167" spans="3:5" x14ac:dyDescent="0.2">
      <c r="C167" s="3"/>
      <c r="D167" s="3"/>
      <c r="E167" s="5"/>
    </row>
    <row r="168" spans="3:5" x14ac:dyDescent="0.2">
      <c r="C168" s="3"/>
      <c r="D168" s="3"/>
      <c r="E168" s="5"/>
    </row>
    <row r="169" spans="3:5" x14ac:dyDescent="0.2">
      <c r="C169" s="3"/>
      <c r="D169" s="3"/>
      <c r="E169" s="5"/>
    </row>
    <row r="170" spans="3:5" x14ac:dyDescent="0.2">
      <c r="C170" s="3"/>
      <c r="D170" s="3"/>
      <c r="E170" s="5"/>
    </row>
    <row r="171" spans="3:5" x14ac:dyDescent="0.2">
      <c r="C171" s="3"/>
      <c r="D171" s="3"/>
      <c r="E171" s="5"/>
    </row>
    <row r="172" spans="3:5" x14ac:dyDescent="0.2">
      <c r="C172" s="3"/>
      <c r="D172" s="3"/>
      <c r="E172" s="5"/>
    </row>
    <row r="173" spans="3:5" x14ac:dyDescent="0.2">
      <c r="C173" s="3"/>
      <c r="D173" s="3"/>
      <c r="E173" s="5"/>
    </row>
    <row r="174" spans="3:5" x14ac:dyDescent="0.2">
      <c r="C174" s="3"/>
      <c r="D174" s="3"/>
      <c r="E174" s="5"/>
    </row>
    <row r="175" spans="3:5" x14ac:dyDescent="0.2">
      <c r="C175" s="3"/>
      <c r="D175" s="3"/>
      <c r="E175" s="5"/>
    </row>
    <row r="176" spans="3:5" x14ac:dyDescent="0.2">
      <c r="C176" s="3"/>
      <c r="D176" s="3"/>
      <c r="E176" s="5"/>
    </row>
    <row r="177" spans="3:5" x14ac:dyDescent="0.2">
      <c r="C177" s="3"/>
      <c r="D177" s="3"/>
      <c r="E177" s="5"/>
    </row>
    <row r="178" spans="3:5" x14ac:dyDescent="0.2">
      <c r="C178" s="3"/>
      <c r="D178" s="3"/>
      <c r="E178" s="5"/>
    </row>
    <row r="179" spans="3:5" x14ac:dyDescent="0.2">
      <c r="C179" s="3"/>
      <c r="D179" s="3"/>
      <c r="E179" s="5"/>
    </row>
    <row r="180" spans="3:5" x14ac:dyDescent="0.2">
      <c r="C180" s="3"/>
      <c r="D180" s="3"/>
      <c r="E180" s="5"/>
    </row>
    <row r="181" spans="3:5" x14ac:dyDescent="0.2">
      <c r="C181" s="3"/>
      <c r="D181" s="3"/>
      <c r="E181" s="5"/>
    </row>
    <row r="182" spans="3:5" x14ac:dyDescent="0.2">
      <c r="C182" s="3"/>
      <c r="D182" s="3"/>
      <c r="E182" s="5"/>
    </row>
    <row r="183" spans="3:5" x14ac:dyDescent="0.2">
      <c r="C183" s="3"/>
      <c r="D183" s="3"/>
      <c r="E183" s="5"/>
    </row>
    <row r="184" spans="3:5" x14ac:dyDescent="0.2">
      <c r="C184" s="3"/>
      <c r="D184" s="3"/>
      <c r="E184" s="5"/>
    </row>
    <row r="185" spans="3:5" x14ac:dyDescent="0.2">
      <c r="C185" s="3"/>
      <c r="D185" s="3"/>
      <c r="E185" s="5"/>
    </row>
    <row r="186" spans="3:5" x14ac:dyDescent="0.2">
      <c r="C186" s="3"/>
      <c r="D186" s="3"/>
      <c r="E186" s="5"/>
    </row>
    <row r="187" spans="3:5" x14ac:dyDescent="0.2">
      <c r="C187" s="3"/>
      <c r="D187" s="3"/>
      <c r="E187" s="5"/>
    </row>
    <row r="188" spans="3:5" x14ac:dyDescent="0.2">
      <c r="C188" s="3"/>
      <c r="D188" s="3"/>
      <c r="E188" s="5"/>
    </row>
    <row r="189" spans="3:5" x14ac:dyDescent="0.2">
      <c r="C189" s="3"/>
      <c r="D189" s="3"/>
      <c r="E189" s="5"/>
    </row>
    <row r="190" spans="3:5" x14ac:dyDescent="0.2">
      <c r="C190" s="3"/>
      <c r="D190" s="3"/>
      <c r="E190" s="5"/>
    </row>
    <row r="191" spans="3:5" x14ac:dyDescent="0.2">
      <c r="C191" s="3"/>
      <c r="D191" s="3"/>
      <c r="E191" s="5"/>
    </row>
    <row r="192" spans="3:5" x14ac:dyDescent="0.2">
      <c r="C192" s="3"/>
      <c r="D192" s="3"/>
      <c r="E192" s="5"/>
    </row>
    <row r="193" spans="3:5" x14ac:dyDescent="0.2">
      <c r="C193" s="3"/>
      <c r="D193" s="3"/>
      <c r="E193" s="5"/>
    </row>
    <row r="194" spans="3:5" x14ac:dyDescent="0.2">
      <c r="C194" s="3"/>
      <c r="D194" s="3"/>
      <c r="E194" s="5"/>
    </row>
    <row r="195" spans="3:5" x14ac:dyDescent="0.2">
      <c r="C195" s="3"/>
      <c r="D195" s="3"/>
      <c r="E195" s="5"/>
    </row>
    <row r="196" spans="3:5" x14ac:dyDescent="0.2">
      <c r="C196" s="3"/>
      <c r="D196" s="3"/>
      <c r="E196" s="5"/>
    </row>
    <row r="197" spans="3:5" x14ac:dyDescent="0.2">
      <c r="C197" s="3"/>
      <c r="D197" s="3"/>
      <c r="E197" s="5"/>
    </row>
    <row r="198" spans="3:5" x14ac:dyDescent="0.2">
      <c r="C198" s="3"/>
      <c r="D198" s="3"/>
      <c r="E198" s="5"/>
    </row>
    <row r="199" spans="3:5" x14ac:dyDescent="0.2">
      <c r="C199" s="3"/>
      <c r="D199" s="3"/>
      <c r="E199" s="5"/>
    </row>
    <row r="200" spans="3:5" x14ac:dyDescent="0.2">
      <c r="C200" s="3"/>
      <c r="D200" s="3"/>
      <c r="E200" s="5"/>
    </row>
    <row r="201" spans="3:5" x14ac:dyDescent="0.2">
      <c r="C201" s="3"/>
      <c r="D201" s="3"/>
      <c r="E201" s="5"/>
    </row>
    <row r="202" spans="3:5" x14ac:dyDescent="0.2">
      <c r="C202" s="3"/>
      <c r="D202" s="3"/>
      <c r="E202" s="5"/>
    </row>
    <row r="203" spans="3:5" x14ac:dyDescent="0.2">
      <c r="C203" s="3"/>
      <c r="D203" s="3"/>
      <c r="E203" s="5"/>
    </row>
    <row r="204" spans="3:5" x14ac:dyDescent="0.2">
      <c r="C204" s="3"/>
      <c r="D204" s="3"/>
      <c r="E204" s="5"/>
    </row>
    <row r="205" spans="3:5" x14ac:dyDescent="0.2">
      <c r="C205" s="3"/>
      <c r="D205" s="3"/>
      <c r="E205" s="5"/>
    </row>
    <row r="206" spans="3:5" x14ac:dyDescent="0.2">
      <c r="C206" s="3"/>
      <c r="D206" s="3"/>
      <c r="E206" s="5"/>
    </row>
    <row r="207" spans="3:5" x14ac:dyDescent="0.2">
      <c r="C207" s="3"/>
      <c r="D207" s="3"/>
      <c r="E207" s="5"/>
    </row>
    <row r="208" spans="3:5" x14ac:dyDescent="0.2">
      <c r="C208" s="3"/>
      <c r="D208" s="3"/>
      <c r="E208" s="5"/>
    </row>
    <row r="209" spans="3:5" x14ac:dyDescent="0.2">
      <c r="C209" s="3"/>
      <c r="D209" s="3"/>
      <c r="E209" s="5"/>
    </row>
    <row r="210" spans="3:5" x14ac:dyDescent="0.2">
      <c r="C210" s="3"/>
      <c r="D210" s="3"/>
      <c r="E210" s="5"/>
    </row>
    <row r="211" spans="3:5" x14ac:dyDescent="0.2">
      <c r="C211" s="3"/>
      <c r="D211" s="3"/>
      <c r="E211" s="5"/>
    </row>
    <row r="212" spans="3:5" x14ac:dyDescent="0.2">
      <c r="C212" s="3"/>
      <c r="D212" s="3"/>
      <c r="E212" s="5"/>
    </row>
    <row r="213" spans="3:5" x14ac:dyDescent="0.2">
      <c r="C213" s="3"/>
      <c r="D213" s="3"/>
      <c r="E213" s="5"/>
    </row>
    <row r="214" spans="3:5" x14ac:dyDescent="0.2">
      <c r="C214" s="3"/>
      <c r="D214" s="3"/>
      <c r="E214" s="5"/>
    </row>
    <row r="215" spans="3:5" x14ac:dyDescent="0.2">
      <c r="C215" s="3"/>
      <c r="D215" s="3"/>
      <c r="E215" s="5"/>
    </row>
    <row r="216" spans="3:5" x14ac:dyDescent="0.2">
      <c r="C216" s="3"/>
      <c r="D216" s="3"/>
      <c r="E216" s="5"/>
    </row>
    <row r="217" spans="3:5" x14ac:dyDescent="0.2">
      <c r="C217" s="3"/>
      <c r="D217" s="3"/>
      <c r="E217" s="5"/>
    </row>
    <row r="218" spans="3:5" x14ac:dyDescent="0.2">
      <c r="C218" s="3"/>
      <c r="D218" s="3"/>
      <c r="E218" s="5"/>
    </row>
    <row r="219" spans="3:5" x14ac:dyDescent="0.2">
      <c r="C219" s="3"/>
      <c r="D219" s="3"/>
      <c r="E219" s="5"/>
    </row>
    <row r="220" spans="3:5" x14ac:dyDescent="0.2">
      <c r="C220" s="3"/>
      <c r="D220" s="3"/>
      <c r="E220" s="5"/>
    </row>
    <row r="221" spans="3:5" x14ac:dyDescent="0.2">
      <c r="C221" s="3"/>
      <c r="D221" s="3"/>
      <c r="E221" s="5"/>
    </row>
    <row r="222" spans="3:5" x14ac:dyDescent="0.2">
      <c r="C222" s="3"/>
      <c r="D222" s="3"/>
      <c r="E222" s="5"/>
    </row>
    <row r="223" spans="3:5" x14ac:dyDescent="0.2">
      <c r="C223" s="3"/>
      <c r="D223" s="3"/>
      <c r="E223" s="5"/>
    </row>
    <row r="224" spans="3:5" x14ac:dyDescent="0.2">
      <c r="C224" s="3"/>
      <c r="D224" s="3"/>
      <c r="E224" s="5"/>
    </row>
    <row r="225" spans="3:5" x14ac:dyDescent="0.2">
      <c r="C225" s="3"/>
      <c r="D225" s="3"/>
      <c r="E225" s="5"/>
    </row>
    <row r="226" spans="3:5" x14ac:dyDescent="0.2">
      <c r="C226" s="3"/>
      <c r="D226" s="3"/>
      <c r="E226" s="5"/>
    </row>
    <row r="227" spans="3:5" x14ac:dyDescent="0.2">
      <c r="C227" s="3"/>
      <c r="D227" s="3"/>
      <c r="E227" s="5"/>
    </row>
    <row r="228" spans="3:5" x14ac:dyDescent="0.2">
      <c r="C228" s="3"/>
      <c r="D228" s="3"/>
      <c r="E228" s="5"/>
    </row>
    <row r="229" spans="3:5" x14ac:dyDescent="0.2">
      <c r="C229" s="3"/>
      <c r="D229" s="3"/>
      <c r="E229" s="5"/>
    </row>
    <row r="230" spans="3:5" x14ac:dyDescent="0.2">
      <c r="C230" s="3"/>
      <c r="D230" s="3"/>
      <c r="E230" s="5"/>
    </row>
    <row r="231" spans="3:5" x14ac:dyDescent="0.2">
      <c r="C231" s="3"/>
      <c r="D231" s="3"/>
      <c r="E231" s="5"/>
    </row>
    <row r="232" spans="3:5" x14ac:dyDescent="0.2">
      <c r="C232" s="3"/>
      <c r="D232" s="3"/>
      <c r="E232" s="5"/>
    </row>
    <row r="233" spans="3:5" x14ac:dyDescent="0.2">
      <c r="C233" s="3"/>
      <c r="D233" s="3"/>
      <c r="E233" s="5"/>
    </row>
    <row r="234" spans="3:5" x14ac:dyDescent="0.2">
      <c r="C234" s="3"/>
      <c r="D234" s="3"/>
      <c r="E234" s="5"/>
    </row>
    <row r="235" spans="3:5" x14ac:dyDescent="0.2">
      <c r="C235" s="3"/>
      <c r="D235" s="3"/>
      <c r="E235" s="5"/>
    </row>
    <row r="236" spans="3:5" x14ac:dyDescent="0.2">
      <c r="C236" s="3"/>
      <c r="D236" s="3"/>
      <c r="E236" s="5"/>
    </row>
    <row r="237" spans="3:5" x14ac:dyDescent="0.2">
      <c r="C237" s="3"/>
      <c r="D237" s="3"/>
      <c r="E237" s="5"/>
    </row>
    <row r="238" spans="3:5" x14ac:dyDescent="0.2">
      <c r="C238" s="3"/>
      <c r="D238" s="3"/>
      <c r="E238" s="5"/>
    </row>
    <row r="239" spans="3:5" x14ac:dyDescent="0.2">
      <c r="C239" s="3"/>
      <c r="D239" s="3"/>
      <c r="E239" s="5"/>
    </row>
    <row r="240" spans="3:5" x14ac:dyDescent="0.2">
      <c r="C240" s="3"/>
      <c r="D240" s="3"/>
      <c r="E240" s="5"/>
    </row>
    <row r="241" spans="3:5" x14ac:dyDescent="0.2">
      <c r="C241" s="3"/>
      <c r="D241" s="3"/>
      <c r="E241" s="5"/>
    </row>
    <row r="242" spans="3:5" x14ac:dyDescent="0.2">
      <c r="C242" s="3"/>
      <c r="D242" s="3"/>
      <c r="E242" s="5"/>
    </row>
    <row r="243" spans="3:5" x14ac:dyDescent="0.2">
      <c r="C243" s="3"/>
      <c r="D243" s="3"/>
      <c r="E243" s="5"/>
    </row>
    <row r="244" spans="3:5" x14ac:dyDescent="0.2">
      <c r="C244" s="3"/>
      <c r="D244" s="3"/>
      <c r="E244" s="5"/>
    </row>
    <row r="245" spans="3:5" x14ac:dyDescent="0.2">
      <c r="C245" s="3"/>
      <c r="D245" s="3"/>
      <c r="E245" s="5"/>
    </row>
    <row r="246" spans="3:5" x14ac:dyDescent="0.2">
      <c r="C246" s="3"/>
      <c r="D246" s="3"/>
      <c r="E246" s="5"/>
    </row>
    <row r="247" spans="3:5" x14ac:dyDescent="0.2">
      <c r="C247" s="3"/>
      <c r="D247" s="3"/>
      <c r="E247" s="5"/>
    </row>
    <row r="248" spans="3:5" x14ac:dyDescent="0.2">
      <c r="C248" s="3"/>
      <c r="D248" s="3"/>
      <c r="E248" s="5"/>
    </row>
    <row r="249" spans="3:5" x14ac:dyDescent="0.2">
      <c r="C249" s="3"/>
      <c r="D249" s="3"/>
      <c r="E249" s="5"/>
    </row>
    <row r="250" spans="3:5" x14ac:dyDescent="0.2">
      <c r="C250" s="3"/>
      <c r="D250" s="3"/>
      <c r="E250" s="5"/>
    </row>
    <row r="251" spans="3:5" x14ac:dyDescent="0.2">
      <c r="C251" s="3"/>
      <c r="D251" s="3"/>
      <c r="E251" s="5"/>
    </row>
    <row r="252" spans="3:5" x14ac:dyDescent="0.2">
      <c r="C252" s="3"/>
      <c r="D252" s="3"/>
      <c r="E252" s="5"/>
    </row>
    <row r="253" spans="3:5" x14ac:dyDescent="0.2">
      <c r="C253" s="3"/>
      <c r="D253" s="3"/>
      <c r="E253" s="5"/>
    </row>
    <row r="254" spans="3:5" x14ac:dyDescent="0.2">
      <c r="C254" s="3"/>
      <c r="D254" s="3"/>
      <c r="E254" s="5"/>
    </row>
    <row r="255" spans="3:5" x14ac:dyDescent="0.2">
      <c r="C255" s="3"/>
      <c r="D255" s="3"/>
      <c r="E255" s="5"/>
    </row>
    <row r="256" spans="3:5" x14ac:dyDescent="0.2">
      <c r="C256" s="3"/>
      <c r="D256" s="3"/>
      <c r="E256" s="5"/>
    </row>
    <row r="257" spans="3:5" x14ac:dyDescent="0.2">
      <c r="C257" s="3"/>
      <c r="D257" s="3"/>
      <c r="E257" s="5"/>
    </row>
    <row r="258" spans="3:5" x14ac:dyDescent="0.2">
      <c r="C258" s="3"/>
      <c r="D258" s="3"/>
      <c r="E258" s="5"/>
    </row>
    <row r="259" spans="3:5" x14ac:dyDescent="0.2">
      <c r="C259" s="3"/>
      <c r="D259" s="3"/>
      <c r="E259" s="5"/>
    </row>
    <row r="260" spans="3:5" x14ac:dyDescent="0.2">
      <c r="C260" s="3"/>
      <c r="D260" s="3"/>
      <c r="E260" s="5"/>
    </row>
    <row r="261" spans="3:5" x14ac:dyDescent="0.2">
      <c r="C261" s="3"/>
      <c r="D261" s="3"/>
      <c r="E261" s="5"/>
    </row>
    <row r="262" spans="3:5" x14ac:dyDescent="0.2">
      <c r="C262" s="3"/>
      <c r="D262" s="3"/>
      <c r="E262" s="5"/>
    </row>
    <row r="263" spans="3:5" x14ac:dyDescent="0.2">
      <c r="C263" s="3"/>
      <c r="D263" s="3"/>
      <c r="E263" s="5"/>
    </row>
    <row r="264" spans="3:5" x14ac:dyDescent="0.2">
      <c r="C264" s="3"/>
      <c r="D264" s="3"/>
      <c r="E264" s="5"/>
    </row>
    <row r="265" spans="3:5" x14ac:dyDescent="0.2">
      <c r="C265" s="3"/>
      <c r="D265" s="3"/>
      <c r="E265" s="5"/>
    </row>
    <row r="266" spans="3:5" x14ac:dyDescent="0.2">
      <c r="C266" s="3"/>
      <c r="D266" s="3"/>
      <c r="E266" s="5"/>
    </row>
    <row r="267" spans="3:5" x14ac:dyDescent="0.2">
      <c r="C267" s="3"/>
      <c r="D267" s="3"/>
      <c r="E267" s="5"/>
    </row>
    <row r="268" spans="3:5" x14ac:dyDescent="0.2">
      <c r="C268" s="3"/>
      <c r="D268" s="3"/>
      <c r="E268" s="5"/>
    </row>
    <row r="269" spans="3:5" x14ac:dyDescent="0.2">
      <c r="C269" s="3"/>
      <c r="D269" s="3"/>
      <c r="E269" s="5"/>
    </row>
    <row r="270" spans="3:5" x14ac:dyDescent="0.2">
      <c r="C270" s="3"/>
      <c r="D270" s="3"/>
      <c r="E270" s="5"/>
    </row>
    <row r="271" spans="3:5" x14ac:dyDescent="0.2">
      <c r="C271" s="3"/>
      <c r="D271" s="3"/>
      <c r="E271" s="5"/>
    </row>
    <row r="272" spans="3:5" x14ac:dyDescent="0.2">
      <c r="C272" s="3"/>
      <c r="D272" s="3"/>
      <c r="E272" s="5"/>
    </row>
    <row r="273" spans="3:5" x14ac:dyDescent="0.2">
      <c r="C273" s="3"/>
      <c r="D273" s="3"/>
      <c r="E273" s="5"/>
    </row>
    <row r="274" spans="3:5" x14ac:dyDescent="0.2">
      <c r="C274" s="3"/>
      <c r="D274" s="3"/>
      <c r="E274" s="5"/>
    </row>
    <row r="275" spans="3:5" x14ac:dyDescent="0.2">
      <c r="C275" s="3"/>
      <c r="D275" s="3"/>
      <c r="E275" s="5"/>
    </row>
    <row r="276" spans="3:5" x14ac:dyDescent="0.2">
      <c r="C276" s="3"/>
      <c r="D276" s="3"/>
      <c r="E276" s="5"/>
    </row>
    <row r="277" spans="3:5" x14ac:dyDescent="0.2">
      <c r="C277" s="3"/>
      <c r="D277" s="3"/>
      <c r="E277" s="5"/>
    </row>
    <row r="278" spans="3:5" x14ac:dyDescent="0.2">
      <c r="C278" s="3"/>
      <c r="D278" s="3"/>
      <c r="E278" s="5"/>
    </row>
    <row r="279" spans="3:5" x14ac:dyDescent="0.2">
      <c r="C279" s="3"/>
      <c r="D279" s="3"/>
      <c r="E279" s="5"/>
    </row>
    <row r="280" spans="3:5" x14ac:dyDescent="0.2">
      <c r="C280" s="3"/>
      <c r="D280" s="3"/>
      <c r="E280" s="5"/>
    </row>
    <row r="281" spans="3:5" x14ac:dyDescent="0.2">
      <c r="C281" s="3"/>
      <c r="D281" s="3"/>
      <c r="E281" s="5"/>
    </row>
    <row r="282" spans="3:5" x14ac:dyDescent="0.2">
      <c r="C282" s="3"/>
      <c r="D282" s="3"/>
      <c r="E282" s="5"/>
    </row>
    <row r="283" spans="3:5" x14ac:dyDescent="0.2">
      <c r="C283" s="3"/>
      <c r="D283" s="3"/>
      <c r="E283" s="5"/>
    </row>
    <row r="284" spans="3:5" x14ac:dyDescent="0.2">
      <c r="C284" s="3"/>
      <c r="D284" s="3"/>
      <c r="E284" s="5"/>
    </row>
    <row r="285" spans="3:5" x14ac:dyDescent="0.2">
      <c r="C285" s="3"/>
      <c r="D285" s="3"/>
      <c r="E285" s="5"/>
    </row>
    <row r="286" spans="3:5" x14ac:dyDescent="0.2">
      <c r="C286" s="3"/>
      <c r="D286" s="3"/>
      <c r="E286" s="5"/>
    </row>
    <row r="287" spans="3:5" x14ac:dyDescent="0.2">
      <c r="C287" s="3"/>
      <c r="D287" s="3"/>
      <c r="E287" s="5"/>
    </row>
    <row r="288" spans="3:5" x14ac:dyDescent="0.2">
      <c r="C288" s="3"/>
      <c r="D288" s="3"/>
      <c r="E288" s="5"/>
    </row>
    <row r="289" spans="3:5" x14ac:dyDescent="0.2">
      <c r="C289" s="3"/>
      <c r="D289" s="3"/>
      <c r="E289" s="5"/>
    </row>
    <row r="290" spans="3:5" x14ac:dyDescent="0.2">
      <c r="C290" s="3"/>
      <c r="D290" s="3"/>
      <c r="E290" s="5"/>
    </row>
    <row r="291" spans="3:5" x14ac:dyDescent="0.2">
      <c r="C291" s="3"/>
      <c r="D291" s="3"/>
      <c r="E291" s="5"/>
    </row>
    <row r="292" spans="3:5" x14ac:dyDescent="0.2">
      <c r="C292" s="3"/>
      <c r="D292" s="3"/>
      <c r="E292" s="5"/>
    </row>
    <row r="293" spans="3:5" x14ac:dyDescent="0.2">
      <c r="C293" s="3"/>
      <c r="D293" s="3"/>
      <c r="E293" s="5"/>
    </row>
    <row r="294" spans="3:5" x14ac:dyDescent="0.2">
      <c r="C294" s="3"/>
      <c r="D294" s="3"/>
      <c r="E294" s="5"/>
    </row>
    <row r="295" spans="3:5" x14ac:dyDescent="0.2">
      <c r="C295" s="3"/>
      <c r="D295" s="3"/>
      <c r="E295" s="5"/>
    </row>
    <row r="296" spans="3:5" x14ac:dyDescent="0.2">
      <c r="C296" s="3"/>
      <c r="D296" s="3"/>
      <c r="E296" s="5"/>
    </row>
    <row r="297" spans="3:5" x14ac:dyDescent="0.2">
      <c r="C297" s="3"/>
      <c r="D297" s="3"/>
      <c r="E297" s="5"/>
    </row>
    <row r="298" spans="3:5" x14ac:dyDescent="0.2">
      <c r="C298" s="3"/>
      <c r="D298" s="3"/>
      <c r="E298" s="5"/>
    </row>
    <row r="299" spans="3:5" x14ac:dyDescent="0.2">
      <c r="C299" s="3"/>
      <c r="D299" s="3"/>
      <c r="E299" s="5"/>
    </row>
    <row r="300" spans="3:5" x14ac:dyDescent="0.2">
      <c r="C300" s="3"/>
      <c r="D300" s="3"/>
      <c r="E300" s="5"/>
    </row>
    <row r="301" spans="3:5" x14ac:dyDescent="0.2">
      <c r="C301" s="3"/>
      <c r="D301" s="3"/>
      <c r="E301" s="5"/>
    </row>
    <row r="302" spans="3:5" x14ac:dyDescent="0.2">
      <c r="C302" s="3"/>
      <c r="D302" s="3"/>
      <c r="E302" s="5"/>
    </row>
    <row r="303" spans="3:5" x14ac:dyDescent="0.2">
      <c r="C303" s="3"/>
      <c r="D303" s="3"/>
      <c r="E303" s="5"/>
    </row>
    <row r="304" spans="3:5" x14ac:dyDescent="0.2">
      <c r="C304" s="3"/>
      <c r="D304" s="3"/>
      <c r="E304" s="5"/>
    </row>
    <row r="305" spans="3:5" x14ac:dyDescent="0.2">
      <c r="C305" s="3"/>
      <c r="D305" s="3"/>
      <c r="E305" s="5"/>
    </row>
    <row r="306" spans="3:5" x14ac:dyDescent="0.2">
      <c r="C306" s="3"/>
      <c r="D306" s="3"/>
      <c r="E306" s="5"/>
    </row>
    <row r="307" spans="3:5" x14ac:dyDescent="0.2">
      <c r="C307" s="3"/>
      <c r="D307" s="3"/>
      <c r="E307" s="5"/>
    </row>
    <row r="308" spans="3:5" x14ac:dyDescent="0.2">
      <c r="C308" s="3"/>
      <c r="D308" s="3"/>
      <c r="E308" s="5"/>
    </row>
    <row r="309" spans="3:5" x14ac:dyDescent="0.2">
      <c r="C309" s="3"/>
      <c r="D309" s="3"/>
      <c r="E309" s="5"/>
    </row>
    <row r="310" spans="3:5" x14ac:dyDescent="0.2">
      <c r="C310" s="3"/>
      <c r="D310" s="3"/>
      <c r="E310" s="5"/>
    </row>
    <row r="311" spans="3:5" x14ac:dyDescent="0.2">
      <c r="C311" s="3"/>
      <c r="D311" s="3"/>
      <c r="E311" s="5"/>
    </row>
    <row r="312" spans="3:5" x14ac:dyDescent="0.2">
      <c r="C312" s="3"/>
      <c r="D312" s="3"/>
      <c r="E312" s="5"/>
    </row>
    <row r="313" spans="3:5" x14ac:dyDescent="0.2">
      <c r="C313" s="3"/>
      <c r="D313" s="3"/>
      <c r="E313" s="5"/>
    </row>
    <row r="314" spans="3:5" x14ac:dyDescent="0.2">
      <c r="C314" s="3"/>
      <c r="D314" s="3"/>
      <c r="E314" s="5"/>
    </row>
    <row r="315" spans="3:5" x14ac:dyDescent="0.2">
      <c r="C315" s="3"/>
      <c r="D315" s="3"/>
      <c r="E315" s="5"/>
    </row>
    <row r="316" spans="3:5" x14ac:dyDescent="0.2">
      <c r="C316" s="3"/>
      <c r="D316" s="3"/>
      <c r="E316" s="5"/>
    </row>
    <row r="317" spans="3:5" x14ac:dyDescent="0.2">
      <c r="C317" s="3"/>
      <c r="D317" s="3"/>
      <c r="E317" s="5"/>
    </row>
    <row r="318" spans="3:5" x14ac:dyDescent="0.2">
      <c r="C318" s="3"/>
      <c r="D318" s="3"/>
      <c r="E318" s="5"/>
    </row>
    <row r="319" spans="3:5" x14ac:dyDescent="0.2">
      <c r="C319" s="3"/>
      <c r="D319" s="3"/>
      <c r="E319" s="5"/>
    </row>
    <row r="320" spans="3:5" x14ac:dyDescent="0.2">
      <c r="C320" s="3"/>
      <c r="D320" s="3"/>
      <c r="E320" s="5"/>
    </row>
    <row r="321" spans="3:5" x14ac:dyDescent="0.2">
      <c r="C321" s="3"/>
      <c r="D321" s="3"/>
      <c r="E321" s="5"/>
    </row>
    <row r="322" spans="3:5" x14ac:dyDescent="0.2">
      <c r="C322" s="3"/>
      <c r="D322" s="3"/>
      <c r="E322" s="5"/>
    </row>
    <row r="323" spans="3:5" x14ac:dyDescent="0.2">
      <c r="C323" s="3"/>
      <c r="D323" s="3"/>
      <c r="E323" s="5"/>
    </row>
    <row r="324" spans="3:5" x14ac:dyDescent="0.2">
      <c r="C324" s="3"/>
      <c r="D324" s="3"/>
      <c r="E324" s="5"/>
    </row>
    <row r="325" spans="3:5" x14ac:dyDescent="0.2">
      <c r="C325" s="3"/>
      <c r="D325" s="3"/>
      <c r="E325" s="5"/>
    </row>
    <row r="326" spans="3:5" x14ac:dyDescent="0.2">
      <c r="C326" s="3"/>
      <c r="D326" s="3"/>
      <c r="E326" s="5"/>
    </row>
    <row r="327" spans="3:5" x14ac:dyDescent="0.2">
      <c r="C327" s="3"/>
      <c r="D327" s="3"/>
      <c r="E327" s="5"/>
    </row>
    <row r="328" spans="3:5" x14ac:dyDescent="0.2">
      <c r="C328" s="3"/>
      <c r="D328" s="3"/>
      <c r="E328" s="5"/>
    </row>
    <row r="329" spans="3:5" x14ac:dyDescent="0.2">
      <c r="C329" s="3"/>
      <c r="D329" s="3"/>
      <c r="E329" s="5"/>
    </row>
    <row r="330" spans="3:5" x14ac:dyDescent="0.2">
      <c r="C330" s="3"/>
      <c r="D330" s="3"/>
      <c r="E330" s="5"/>
    </row>
    <row r="331" spans="3:5" x14ac:dyDescent="0.2">
      <c r="C331" s="3"/>
      <c r="D331" s="3"/>
      <c r="E331" s="5"/>
    </row>
    <row r="332" spans="3:5" x14ac:dyDescent="0.2">
      <c r="C332" s="3"/>
      <c r="D332" s="3"/>
      <c r="E332" s="5"/>
    </row>
    <row r="333" spans="3:5" x14ac:dyDescent="0.2">
      <c r="C333" s="3"/>
      <c r="D333" s="3"/>
      <c r="E333" s="5"/>
    </row>
    <row r="334" spans="3:5" x14ac:dyDescent="0.2">
      <c r="C334" s="3"/>
      <c r="D334" s="3"/>
      <c r="E334" s="5"/>
    </row>
    <row r="335" spans="3:5" x14ac:dyDescent="0.2">
      <c r="C335" s="3"/>
      <c r="D335" s="3"/>
      <c r="E335" s="5"/>
    </row>
    <row r="336" spans="3:5" x14ac:dyDescent="0.2">
      <c r="C336" s="3"/>
      <c r="D336" s="3"/>
      <c r="E336" s="5"/>
    </row>
    <row r="337" spans="3:5" x14ac:dyDescent="0.2">
      <c r="C337" s="3"/>
      <c r="D337" s="3"/>
      <c r="E337" s="5"/>
    </row>
    <row r="338" spans="3:5" x14ac:dyDescent="0.2">
      <c r="C338" s="3"/>
      <c r="D338" s="3"/>
      <c r="E338" s="5"/>
    </row>
    <row r="339" spans="3:5" x14ac:dyDescent="0.2">
      <c r="C339" s="3"/>
      <c r="D339" s="3"/>
      <c r="E339" s="5"/>
    </row>
    <row r="340" spans="3:5" x14ac:dyDescent="0.2">
      <c r="C340" s="3"/>
      <c r="D340" s="3"/>
      <c r="E340" s="5"/>
    </row>
    <row r="341" spans="3:5" x14ac:dyDescent="0.2">
      <c r="C341" s="3"/>
      <c r="D341" s="3"/>
      <c r="E341" s="5"/>
    </row>
    <row r="342" spans="3:5" x14ac:dyDescent="0.2">
      <c r="C342" s="3"/>
      <c r="D342" s="3"/>
      <c r="E342" s="5"/>
    </row>
    <row r="343" spans="3:5" x14ac:dyDescent="0.2">
      <c r="C343" s="3"/>
      <c r="D343" s="3"/>
      <c r="E343" s="5"/>
    </row>
    <row r="344" spans="3:5" x14ac:dyDescent="0.2">
      <c r="C344" s="3"/>
      <c r="D344" s="3"/>
      <c r="E344" s="5"/>
    </row>
    <row r="345" spans="3:5" x14ac:dyDescent="0.2">
      <c r="C345" s="3"/>
      <c r="D345" s="3"/>
      <c r="E345" s="5"/>
    </row>
    <row r="346" spans="3:5" x14ac:dyDescent="0.2">
      <c r="C346" s="3"/>
      <c r="D346" s="3"/>
      <c r="E346" s="5"/>
    </row>
    <row r="347" spans="3:5" x14ac:dyDescent="0.2">
      <c r="C347" s="3"/>
      <c r="D347" s="3"/>
      <c r="E347" s="5"/>
    </row>
    <row r="348" spans="3:5" x14ac:dyDescent="0.2">
      <c r="C348" s="3"/>
      <c r="D348" s="3"/>
      <c r="E348" s="5"/>
    </row>
    <row r="349" spans="3:5" x14ac:dyDescent="0.2">
      <c r="C349" s="3"/>
      <c r="D349" s="3"/>
      <c r="E349" s="5"/>
    </row>
    <row r="350" spans="3:5" x14ac:dyDescent="0.2">
      <c r="C350" s="3"/>
      <c r="D350" s="3"/>
      <c r="E350" s="5"/>
    </row>
    <row r="351" spans="3:5" x14ac:dyDescent="0.2">
      <c r="C351" s="3"/>
      <c r="D351" s="3"/>
      <c r="E351" s="5"/>
    </row>
    <row r="352" spans="3:5" x14ac:dyDescent="0.2">
      <c r="C352" s="3"/>
      <c r="D352" s="3"/>
      <c r="E352" s="5"/>
    </row>
    <row r="353" spans="3:5" x14ac:dyDescent="0.2">
      <c r="C353" s="3"/>
      <c r="D353" s="3"/>
      <c r="E353" s="5"/>
    </row>
    <row r="354" spans="3:5" x14ac:dyDescent="0.2">
      <c r="C354" s="3"/>
      <c r="D354" s="3"/>
      <c r="E354" s="5"/>
    </row>
    <row r="355" spans="3:5" x14ac:dyDescent="0.2">
      <c r="C355" s="3"/>
      <c r="D355" s="3"/>
      <c r="E355" s="5"/>
    </row>
    <row r="356" spans="3:5" x14ac:dyDescent="0.2">
      <c r="C356" s="3"/>
      <c r="D356" s="3"/>
      <c r="E356" s="5"/>
    </row>
    <row r="357" spans="3:5" x14ac:dyDescent="0.2">
      <c r="C357" s="3"/>
      <c r="D357" s="3"/>
      <c r="E357" s="5"/>
    </row>
    <row r="358" spans="3:5" x14ac:dyDescent="0.2">
      <c r="C358" s="3"/>
      <c r="D358" s="3"/>
      <c r="E358" s="5"/>
    </row>
    <row r="359" spans="3:5" x14ac:dyDescent="0.2">
      <c r="C359" s="3"/>
      <c r="D359" s="3"/>
      <c r="E359" s="5"/>
    </row>
    <row r="360" spans="3:5" x14ac:dyDescent="0.2">
      <c r="C360" s="3"/>
      <c r="D360" s="3"/>
      <c r="E360" s="5"/>
    </row>
    <row r="361" spans="3:5" x14ac:dyDescent="0.2">
      <c r="C361" s="3"/>
      <c r="D361" s="3"/>
      <c r="E361" s="5"/>
    </row>
    <row r="362" spans="3:5" x14ac:dyDescent="0.2">
      <c r="C362" s="3"/>
      <c r="D362" s="3"/>
      <c r="E362" s="5"/>
    </row>
    <row r="363" spans="3:5" x14ac:dyDescent="0.2">
      <c r="C363" s="3"/>
      <c r="D363" s="3"/>
      <c r="E363" s="5"/>
    </row>
    <row r="364" spans="3:5" x14ac:dyDescent="0.2">
      <c r="C364" s="3"/>
      <c r="D364" s="3"/>
      <c r="E364" s="5"/>
    </row>
    <row r="365" spans="3:5" x14ac:dyDescent="0.2">
      <c r="C365" s="3"/>
      <c r="D365" s="3"/>
      <c r="E365" s="5"/>
    </row>
    <row r="366" spans="3:5" x14ac:dyDescent="0.2">
      <c r="C366" s="3"/>
      <c r="D366" s="3"/>
      <c r="E366" s="5"/>
    </row>
    <row r="367" spans="3:5" x14ac:dyDescent="0.2">
      <c r="C367" s="3"/>
      <c r="D367" s="3"/>
      <c r="E367" s="5"/>
    </row>
    <row r="368" spans="3:5" x14ac:dyDescent="0.2">
      <c r="C368" s="3"/>
      <c r="D368" s="3"/>
      <c r="E368" s="5"/>
    </row>
    <row r="369" spans="3:5" x14ac:dyDescent="0.2">
      <c r="C369" s="3"/>
      <c r="D369" s="3"/>
      <c r="E369" s="5"/>
    </row>
    <row r="370" spans="3:5" x14ac:dyDescent="0.2">
      <c r="C370" s="3"/>
      <c r="D370" s="3"/>
      <c r="E370" s="5"/>
    </row>
    <row r="371" spans="3:5" x14ac:dyDescent="0.2">
      <c r="C371" s="3"/>
      <c r="D371" s="3"/>
      <c r="E371" s="5"/>
    </row>
    <row r="372" spans="3:5" x14ac:dyDescent="0.2">
      <c r="C372" s="3"/>
      <c r="D372" s="3"/>
      <c r="E372" s="5"/>
    </row>
    <row r="373" spans="3:5" x14ac:dyDescent="0.2">
      <c r="C373" s="3"/>
      <c r="D373" s="3"/>
      <c r="E373" s="5"/>
    </row>
    <row r="374" spans="3:5" x14ac:dyDescent="0.2">
      <c r="C374" s="3"/>
      <c r="D374" s="3"/>
      <c r="E374" s="5"/>
    </row>
    <row r="375" spans="3:5" x14ac:dyDescent="0.2">
      <c r="C375" s="3"/>
      <c r="D375" s="3"/>
      <c r="E375" s="5"/>
    </row>
    <row r="376" spans="3:5" x14ac:dyDescent="0.2">
      <c r="C376" s="3"/>
      <c r="D376" s="3"/>
      <c r="E376" s="5"/>
    </row>
    <row r="377" spans="3:5" x14ac:dyDescent="0.2">
      <c r="C377" s="3"/>
      <c r="D377" s="3"/>
      <c r="E377" s="5"/>
    </row>
    <row r="378" spans="3:5" x14ac:dyDescent="0.2">
      <c r="C378" s="3"/>
      <c r="D378" s="3"/>
      <c r="E378" s="5"/>
    </row>
    <row r="379" spans="3:5" x14ac:dyDescent="0.2">
      <c r="C379" s="3"/>
      <c r="D379" s="3"/>
      <c r="E379" s="5"/>
    </row>
    <row r="380" spans="3:5" x14ac:dyDescent="0.2">
      <c r="C380" s="3"/>
      <c r="D380" s="3"/>
      <c r="E380" s="5"/>
    </row>
    <row r="381" spans="3:5" x14ac:dyDescent="0.2">
      <c r="C381" s="3"/>
      <c r="D381" s="3"/>
      <c r="E381" s="5"/>
    </row>
    <row r="382" spans="3:5" x14ac:dyDescent="0.2">
      <c r="C382" s="3"/>
      <c r="D382" s="3"/>
      <c r="E382" s="5"/>
    </row>
    <row r="383" spans="3:5" x14ac:dyDescent="0.2">
      <c r="C383" s="3"/>
      <c r="D383" s="3"/>
      <c r="E383" s="5"/>
    </row>
    <row r="384" spans="3:5" x14ac:dyDescent="0.2">
      <c r="C384" s="3"/>
      <c r="D384" s="3"/>
      <c r="E384" s="5"/>
    </row>
    <row r="385" spans="3:5" x14ac:dyDescent="0.2">
      <c r="C385" s="3"/>
      <c r="D385" s="3"/>
      <c r="E385" s="5"/>
    </row>
    <row r="386" spans="3:5" x14ac:dyDescent="0.2">
      <c r="C386" s="3"/>
      <c r="D386" s="3"/>
      <c r="E386" s="5"/>
    </row>
    <row r="387" spans="3:5" x14ac:dyDescent="0.2">
      <c r="C387" s="3"/>
      <c r="D387" s="3"/>
      <c r="E387" s="5"/>
    </row>
    <row r="388" spans="3:5" x14ac:dyDescent="0.2">
      <c r="C388" s="3"/>
      <c r="D388" s="3"/>
      <c r="E388" s="5"/>
    </row>
    <row r="389" spans="3:5" x14ac:dyDescent="0.2">
      <c r="C389" s="3"/>
      <c r="D389" s="3"/>
      <c r="E389" s="5"/>
    </row>
    <row r="390" spans="3:5" x14ac:dyDescent="0.2">
      <c r="C390" s="3"/>
      <c r="D390" s="3"/>
      <c r="E390" s="5"/>
    </row>
    <row r="391" spans="3:5" x14ac:dyDescent="0.2">
      <c r="C391" s="3"/>
      <c r="D391" s="3"/>
      <c r="E391" s="5"/>
    </row>
    <row r="392" spans="3:5" x14ac:dyDescent="0.2">
      <c r="C392" s="3"/>
      <c r="D392" s="3"/>
      <c r="E392" s="5"/>
    </row>
    <row r="393" spans="3:5" x14ac:dyDescent="0.2">
      <c r="C393" s="3"/>
      <c r="D393" s="3"/>
      <c r="E393" s="5"/>
    </row>
    <row r="394" spans="3:5" x14ac:dyDescent="0.2">
      <c r="C394" s="3"/>
      <c r="D394" s="3"/>
      <c r="E394" s="5"/>
    </row>
    <row r="395" spans="3:5" x14ac:dyDescent="0.2">
      <c r="C395" s="3"/>
      <c r="D395" s="3"/>
      <c r="E395" s="5"/>
    </row>
    <row r="396" spans="3:5" x14ac:dyDescent="0.2">
      <c r="C396" s="3"/>
      <c r="D396" s="3"/>
      <c r="E396" s="5"/>
    </row>
    <row r="397" spans="3:5" x14ac:dyDescent="0.2">
      <c r="C397" s="3"/>
      <c r="D397" s="3"/>
      <c r="E397" s="5"/>
    </row>
    <row r="398" spans="3:5" x14ac:dyDescent="0.2">
      <c r="C398" s="3"/>
      <c r="D398" s="3"/>
      <c r="E398" s="5"/>
    </row>
    <row r="399" spans="3:5" x14ac:dyDescent="0.2">
      <c r="C399" s="3"/>
      <c r="D399" s="3"/>
      <c r="E399" s="5"/>
    </row>
    <row r="400" spans="3:5" x14ac:dyDescent="0.2">
      <c r="C400" s="3"/>
      <c r="D400" s="3"/>
      <c r="E400" s="5"/>
    </row>
    <row r="401" spans="3:5" x14ac:dyDescent="0.2">
      <c r="C401" s="3"/>
      <c r="D401" s="3"/>
      <c r="E401" s="5"/>
    </row>
    <row r="402" spans="3:5" x14ac:dyDescent="0.2">
      <c r="C402" s="3"/>
      <c r="D402" s="3"/>
      <c r="E402" s="5"/>
    </row>
    <row r="403" spans="3:5" x14ac:dyDescent="0.2">
      <c r="C403" s="3"/>
      <c r="D403" s="3"/>
      <c r="E403" s="5"/>
    </row>
    <row r="404" spans="3:5" x14ac:dyDescent="0.2">
      <c r="C404" s="3"/>
      <c r="D404" s="3"/>
      <c r="E404" s="5"/>
    </row>
    <row r="405" spans="3:5" x14ac:dyDescent="0.2">
      <c r="C405" s="3"/>
      <c r="D405" s="3"/>
      <c r="E405" s="5"/>
    </row>
    <row r="406" spans="3:5" x14ac:dyDescent="0.2">
      <c r="C406" s="3"/>
      <c r="D406" s="3"/>
      <c r="E406" s="5"/>
    </row>
    <row r="407" spans="3:5" x14ac:dyDescent="0.2">
      <c r="C407" s="3"/>
      <c r="D407" s="3"/>
      <c r="E407" s="5"/>
    </row>
    <row r="408" spans="3:5" x14ac:dyDescent="0.2">
      <c r="C408" s="3"/>
      <c r="D408" s="3"/>
      <c r="E408" s="5"/>
    </row>
    <row r="409" spans="3:5" x14ac:dyDescent="0.2">
      <c r="C409" s="3"/>
      <c r="D409" s="3"/>
      <c r="E409" s="5"/>
    </row>
    <row r="410" spans="3:5" x14ac:dyDescent="0.2">
      <c r="C410" s="3"/>
      <c r="D410" s="3"/>
      <c r="E410" s="5"/>
    </row>
    <row r="411" spans="3:5" x14ac:dyDescent="0.2">
      <c r="C411" s="3"/>
      <c r="D411" s="3"/>
      <c r="E411" s="5"/>
    </row>
    <row r="412" spans="3:5" x14ac:dyDescent="0.2">
      <c r="C412" s="3"/>
      <c r="D412" s="3"/>
      <c r="E412" s="5"/>
    </row>
    <row r="413" spans="3:5" x14ac:dyDescent="0.2">
      <c r="C413" s="3"/>
      <c r="D413" s="3"/>
      <c r="E413" s="5"/>
    </row>
    <row r="414" spans="3:5" x14ac:dyDescent="0.2">
      <c r="C414" s="3"/>
      <c r="D414" s="3"/>
      <c r="E414" s="5"/>
    </row>
    <row r="415" spans="3:5" x14ac:dyDescent="0.2">
      <c r="C415" s="3"/>
      <c r="D415" s="3"/>
      <c r="E415" s="5"/>
    </row>
    <row r="416" spans="3:5" x14ac:dyDescent="0.2">
      <c r="C416" s="3"/>
      <c r="D416" s="3"/>
      <c r="E416" s="5"/>
    </row>
    <row r="417" spans="3:5" x14ac:dyDescent="0.2">
      <c r="C417" s="3"/>
      <c r="D417" s="3"/>
      <c r="E417" s="5"/>
    </row>
    <row r="418" spans="3:5" x14ac:dyDescent="0.2">
      <c r="C418" s="3"/>
      <c r="D418" s="3"/>
      <c r="E418" s="5"/>
    </row>
    <row r="419" spans="3:5" x14ac:dyDescent="0.2">
      <c r="C419" s="3"/>
      <c r="D419" s="3"/>
      <c r="E419" s="5"/>
    </row>
    <row r="420" spans="3:5" x14ac:dyDescent="0.2">
      <c r="C420" s="3"/>
      <c r="D420" s="3"/>
      <c r="E420" s="5"/>
    </row>
    <row r="421" spans="3:5" x14ac:dyDescent="0.2">
      <c r="C421" s="3"/>
      <c r="D421" s="3"/>
      <c r="E421" s="5"/>
    </row>
    <row r="422" spans="3:5" x14ac:dyDescent="0.2">
      <c r="C422" s="3"/>
      <c r="D422" s="3"/>
      <c r="E422" s="5"/>
    </row>
    <row r="423" spans="3:5" x14ac:dyDescent="0.2">
      <c r="C423" s="3"/>
      <c r="D423" s="3"/>
      <c r="E423" s="5"/>
    </row>
    <row r="424" spans="3:5" x14ac:dyDescent="0.2">
      <c r="C424" s="3"/>
      <c r="D424" s="3"/>
      <c r="E424" s="5"/>
    </row>
    <row r="425" spans="3:5" x14ac:dyDescent="0.2">
      <c r="C425" s="3"/>
      <c r="D425" s="3"/>
      <c r="E425" s="5"/>
    </row>
    <row r="426" spans="3:5" x14ac:dyDescent="0.2">
      <c r="C426" s="3"/>
      <c r="D426" s="3"/>
      <c r="E426" s="5"/>
    </row>
    <row r="427" spans="3:5" x14ac:dyDescent="0.2">
      <c r="C427" s="3"/>
      <c r="D427" s="3"/>
      <c r="E427" s="5"/>
    </row>
    <row r="428" spans="3:5" x14ac:dyDescent="0.2">
      <c r="C428" s="3"/>
      <c r="D428" s="3"/>
      <c r="E428" s="5"/>
    </row>
    <row r="429" spans="3:5" x14ac:dyDescent="0.2">
      <c r="C429" s="3"/>
      <c r="D429" s="3"/>
      <c r="E429" s="5"/>
    </row>
    <row r="430" spans="3:5" x14ac:dyDescent="0.2">
      <c r="C430" s="3"/>
      <c r="D430" s="3"/>
      <c r="E430" s="5"/>
    </row>
    <row r="431" spans="3:5" x14ac:dyDescent="0.2">
      <c r="C431" s="3"/>
      <c r="D431" s="3"/>
      <c r="E431" s="5"/>
    </row>
    <row r="432" spans="3:5" x14ac:dyDescent="0.2">
      <c r="C432" s="3"/>
      <c r="D432" s="3"/>
      <c r="E432" s="5"/>
    </row>
    <row r="433" spans="3:5" x14ac:dyDescent="0.2">
      <c r="C433" s="3"/>
      <c r="D433" s="3"/>
      <c r="E433" s="5"/>
    </row>
    <row r="434" spans="3:5" x14ac:dyDescent="0.2">
      <c r="C434" s="3"/>
      <c r="D434" s="3"/>
      <c r="E434" s="5"/>
    </row>
    <row r="435" spans="3:5" x14ac:dyDescent="0.2">
      <c r="C435" s="3"/>
      <c r="D435" s="3"/>
      <c r="E435" s="5"/>
    </row>
    <row r="436" spans="3:5" x14ac:dyDescent="0.2">
      <c r="C436" s="3"/>
      <c r="D436" s="3"/>
      <c r="E436" s="5"/>
    </row>
    <row r="437" spans="3:5" x14ac:dyDescent="0.2">
      <c r="C437" s="3"/>
      <c r="D437" s="3"/>
      <c r="E437" s="5"/>
    </row>
    <row r="438" spans="3:5" x14ac:dyDescent="0.2">
      <c r="C438" s="3"/>
      <c r="D438" s="3"/>
      <c r="E438" s="5"/>
    </row>
    <row r="439" spans="3:5" x14ac:dyDescent="0.2">
      <c r="C439" s="3"/>
      <c r="D439" s="3"/>
      <c r="E439" s="5"/>
    </row>
    <row r="440" spans="3:5" x14ac:dyDescent="0.2">
      <c r="C440" s="3"/>
      <c r="D440" s="3"/>
      <c r="E440" s="5"/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tabSelected="1" workbookViewId="0">
      <selection activeCell="K21" sqref="K21"/>
    </sheetView>
  </sheetViews>
  <sheetFormatPr baseColWidth="10" defaultRowHeight="12.75" x14ac:dyDescent="0.2"/>
  <cols>
    <col min="1" max="1" width="40" style="3" customWidth="1"/>
    <col min="2" max="2" width="12.140625" style="4" customWidth="1"/>
    <col min="3" max="4" width="12.140625" style="9" customWidth="1"/>
    <col min="5" max="5" width="12" style="10" customWidth="1"/>
    <col min="6" max="7" width="12" style="3" customWidth="1"/>
    <col min="8" max="8" width="12" style="5" customWidth="1"/>
    <col min="9" max="9" width="12.5703125" style="3" bestFit="1" customWidth="1"/>
    <col min="10" max="16384" width="11.42578125" style="3"/>
  </cols>
  <sheetData>
    <row r="1" spans="1:8" x14ac:dyDescent="0.2">
      <c r="C1" s="3"/>
      <c r="D1" s="3"/>
      <c r="E1" s="3"/>
    </row>
    <row r="2" spans="1:8" ht="18" x14ac:dyDescent="0.25">
      <c r="B2" s="1" t="s">
        <v>267</v>
      </c>
      <c r="C2" s="3"/>
      <c r="D2" s="3"/>
      <c r="E2" s="3"/>
    </row>
    <row r="3" spans="1:8" ht="16.5" x14ac:dyDescent="0.3">
      <c r="B3" s="2" t="s">
        <v>266</v>
      </c>
      <c r="C3" s="3"/>
      <c r="D3" s="3"/>
      <c r="E3" s="3"/>
    </row>
    <row r="4" spans="1:8" x14ac:dyDescent="0.2">
      <c r="C4" s="3"/>
      <c r="D4" s="3"/>
      <c r="E4" s="3"/>
    </row>
    <row r="5" spans="1:8" ht="13.5" thickBot="1" x14ac:dyDescent="0.25">
      <c r="A5" s="6"/>
      <c r="C5" s="3"/>
      <c r="D5" s="3"/>
      <c r="E5" s="3"/>
      <c r="H5" s="7"/>
    </row>
    <row r="6" spans="1:8" ht="23.25" customHeight="1" thickBot="1" x14ac:dyDescent="0.25">
      <c r="A6" s="77" t="s">
        <v>36</v>
      </c>
      <c r="B6" s="78">
        <v>2016</v>
      </c>
      <c r="C6" s="78">
        <v>2015</v>
      </c>
      <c r="D6" s="78">
        <v>2014</v>
      </c>
      <c r="E6" s="79">
        <v>2013</v>
      </c>
      <c r="F6" s="78">
        <v>2012</v>
      </c>
      <c r="G6" s="78">
        <v>2011</v>
      </c>
      <c r="H6" s="35" t="s">
        <v>312</v>
      </c>
    </row>
    <row r="7" spans="1:8" ht="21" customHeight="1" x14ac:dyDescent="0.2">
      <c r="A7" s="58" t="s">
        <v>37</v>
      </c>
      <c r="B7" s="59">
        <v>2482447461</v>
      </c>
      <c r="C7" s="59">
        <v>2162984809</v>
      </c>
      <c r="D7" s="59">
        <v>2143332231</v>
      </c>
      <c r="E7" s="59">
        <v>2325594722</v>
      </c>
      <c r="F7" s="59">
        <v>1449947547</v>
      </c>
      <c r="G7" s="59">
        <v>1324244973</v>
      </c>
      <c r="H7" s="60">
        <v>1082421514</v>
      </c>
    </row>
    <row r="8" spans="1:8" ht="21" customHeight="1" x14ac:dyDescent="0.2">
      <c r="A8" s="61" t="s">
        <v>38</v>
      </c>
      <c r="B8" s="62">
        <v>1565063129</v>
      </c>
      <c r="C8" s="62">
        <v>1270181461</v>
      </c>
      <c r="D8" s="62">
        <v>1297602690</v>
      </c>
      <c r="E8" s="62">
        <v>1055724399</v>
      </c>
      <c r="F8" s="62">
        <v>841366084</v>
      </c>
      <c r="G8" s="62">
        <v>1020377913</v>
      </c>
      <c r="H8" s="63">
        <v>678035915</v>
      </c>
    </row>
    <row r="9" spans="1:8" ht="21" customHeight="1" x14ac:dyDescent="0.2">
      <c r="A9" s="61" t="s">
        <v>39</v>
      </c>
      <c r="B9" s="62">
        <v>49520333</v>
      </c>
      <c r="C9" s="62">
        <v>60404023</v>
      </c>
      <c r="D9" s="62">
        <v>41315205</v>
      </c>
      <c r="E9" s="62">
        <v>40319937</v>
      </c>
      <c r="F9" s="62">
        <v>38869227</v>
      </c>
      <c r="G9" s="62">
        <v>52971673</v>
      </c>
      <c r="H9" s="63">
        <v>48692789</v>
      </c>
    </row>
    <row r="10" spans="1:8" ht="21" customHeight="1" x14ac:dyDescent="0.2">
      <c r="A10" s="61" t="s">
        <v>40</v>
      </c>
      <c r="B10" s="62">
        <v>2197965538</v>
      </c>
      <c r="C10" s="62">
        <v>1994367173</v>
      </c>
      <c r="D10" s="62">
        <v>2401416893</v>
      </c>
      <c r="E10" s="62">
        <v>2478182210</v>
      </c>
      <c r="F10" s="62">
        <v>2445596975</v>
      </c>
      <c r="G10" s="62">
        <v>2758227946</v>
      </c>
      <c r="H10" s="63">
        <v>2344786015</v>
      </c>
    </row>
    <row r="11" spans="1:8" ht="21" customHeight="1" thickBot="1" x14ac:dyDescent="0.25">
      <c r="A11" s="61" t="s">
        <v>261</v>
      </c>
      <c r="B11" s="123" t="s">
        <v>274</v>
      </c>
      <c r="C11" s="123" t="s">
        <v>274</v>
      </c>
      <c r="D11" s="123" t="s">
        <v>274</v>
      </c>
      <c r="E11" s="123" t="s">
        <v>274</v>
      </c>
      <c r="F11" s="123" t="s">
        <v>274</v>
      </c>
      <c r="G11" s="123" t="s">
        <v>274</v>
      </c>
      <c r="H11" s="63">
        <v>19054832.739999998</v>
      </c>
    </row>
    <row r="12" spans="1:8" ht="21" customHeight="1" thickBot="1" x14ac:dyDescent="0.25">
      <c r="A12" s="64" t="s">
        <v>41</v>
      </c>
      <c r="B12" s="65">
        <f t="shared" ref="B12:G12" si="0">ROUND(SUM(B7:B11),0)</f>
        <v>6294996461</v>
      </c>
      <c r="C12" s="26">
        <f t="shared" si="0"/>
        <v>5487937466</v>
      </c>
      <c r="D12" s="26">
        <f t="shared" si="0"/>
        <v>5883667019</v>
      </c>
      <c r="E12" s="26">
        <f t="shared" si="0"/>
        <v>5899821268</v>
      </c>
      <c r="F12" s="65">
        <f t="shared" si="0"/>
        <v>4775779833</v>
      </c>
      <c r="G12" s="65">
        <f t="shared" si="0"/>
        <v>5155822505</v>
      </c>
      <c r="H12" s="66">
        <f>ROUND(SUM(H7:H11),0)</f>
        <v>4172991066</v>
      </c>
    </row>
    <row r="13" spans="1:8" ht="26.1" customHeight="1" x14ac:dyDescent="0.2">
      <c r="A13" s="72" t="s">
        <v>42</v>
      </c>
      <c r="B13" s="67">
        <v>5530415</v>
      </c>
      <c r="C13" s="68">
        <v>5835973</v>
      </c>
      <c r="D13" s="68">
        <v>5017764</v>
      </c>
      <c r="E13" s="68">
        <v>5526998</v>
      </c>
      <c r="F13" s="67">
        <v>5057454</v>
      </c>
      <c r="G13" s="67">
        <v>5149480</v>
      </c>
      <c r="H13" s="69">
        <v>4773581</v>
      </c>
    </row>
    <row r="14" spans="1:8" ht="26.1" customHeight="1" x14ac:dyDescent="0.2">
      <c r="A14" s="70" t="s">
        <v>43</v>
      </c>
      <c r="B14" s="67">
        <v>34297043155</v>
      </c>
      <c r="C14" s="68">
        <v>30903321509</v>
      </c>
      <c r="D14" s="68">
        <v>32291852842</v>
      </c>
      <c r="E14" s="68">
        <v>29592047060</v>
      </c>
      <c r="F14" s="67">
        <v>28025205705</v>
      </c>
      <c r="G14" s="67">
        <v>26292741988</v>
      </c>
      <c r="H14" s="69">
        <v>25436174031</v>
      </c>
    </row>
    <row r="15" spans="1:8" ht="26.1" customHeight="1" x14ac:dyDescent="0.2">
      <c r="A15" s="72" t="s">
        <v>44</v>
      </c>
      <c r="B15" s="67">
        <v>11217182951</v>
      </c>
      <c r="C15" s="68">
        <v>13572411120</v>
      </c>
      <c r="D15" s="68">
        <v>11157086881</v>
      </c>
      <c r="E15" s="68">
        <v>10040779922</v>
      </c>
      <c r="F15" s="67">
        <v>7667710859</v>
      </c>
      <c r="G15" s="67">
        <v>7255786846</v>
      </c>
      <c r="H15" s="71">
        <v>4575137210</v>
      </c>
    </row>
    <row r="16" spans="1:8" ht="26.1" customHeight="1" thickBot="1" x14ac:dyDescent="0.25">
      <c r="A16" s="72" t="s">
        <v>45</v>
      </c>
      <c r="B16" s="67">
        <v>12112862898</v>
      </c>
      <c r="C16" s="68">
        <v>5897205112</v>
      </c>
      <c r="D16" s="68">
        <v>11079894370</v>
      </c>
      <c r="E16" s="68">
        <v>6138950444</v>
      </c>
      <c r="F16" s="67">
        <v>3119022147</v>
      </c>
      <c r="G16" s="67">
        <v>7317512920</v>
      </c>
      <c r="H16" s="71">
        <v>3410310667</v>
      </c>
    </row>
    <row r="17" spans="1:8" ht="30.75" customHeight="1" thickTop="1" thickBot="1" x14ac:dyDescent="0.25">
      <c r="A17" s="73" t="s">
        <v>215</v>
      </c>
      <c r="B17" s="74">
        <f t="shared" ref="B17:G17" si="1">SUM(B12:B16)</f>
        <v>63927615880</v>
      </c>
      <c r="C17" s="74">
        <f t="shared" si="1"/>
        <v>55866711180</v>
      </c>
      <c r="D17" s="74">
        <f t="shared" si="1"/>
        <v>60417518876</v>
      </c>
      <c r="E17" s="74">
        <f t="shared" si="1"/>
        <v>51677125692</v>
      </c>
      <c r="F17" s="74">
        <f t="shared" si="1"/>
        <v>43592775998</v>
      </c>
      <c r="G17" s="74">
        <f t="shared" si="1"/>
        <v>46027013739</v>
      </c>
      <c r="H17" s="75">
        <f>SUM(H12:H16)</f>
        <v>37599386555</v>
      </c>
    </row>
    <row r="18" spans="1:8" x14ac:dyDescent="0.2">
      <c r="C18" s="3"/>
      <c r="D18" s="3"/>
      <c r="E18" s="5"/>
    </row>
    <row r="19" spans="1:8" ht="13.5" x14ac:dyDescent="0.25">
      <c r="A19" s="44" t="s">
        <v>311</v>
      </c>
      <c r="C19" s="3"/>
      <c r="D19" s="3"/>
      <c r="E19" s="5"/>
    </row>
    <row r="20" spans="1:8" ht="30.75" customHeight="1" x14ac:dyDescent="0.25">
      <c r="A20" s="171" t="s">
        <v>313</v>
      </c>
      <c r="B20" s="171"/>
      <c r="C20" s="171"/>
      <c r="D20" s="171"/>
      <c r="E20" s="171"/>
      <c r="F20" s="171"/>
      <c r="G20" s="171"/>
      <c r="H20" s="171"/>
    </row>
    <row r="21" spans="1:8" ht="13.5" x14ac:dyDescent="0.25">
      <c r="A21" s="44" t="s">
        <v>276</v>
      </c>
      <c r="C21" s="3"/>
      <c r="D21" s="3"/>
      <c r="E21" s="5"/>
    </row>
    <row r="22" spans="1:8" x14ac:dyDescent="0.2">
      <c r="C22" s="3"/>
      <c r="D22" s="3"/>
      <c r="E22" s="5"/>
    </row>
    <row r="23" spans="1:8" x14ac:dyDescent="0.2">
      <c r="C23" s="3"/>
      <c r="D23" s="3"/>
      <c r="E23" s="5"/>
    </row>
    <row r="24" spans="1:8" x14ac:dyDescent="0.2">
      <c r="C24" s="3"/>
      <c r="D24" s="3"/>
      <c r="E24" s="5"/>
    </row>
    <row r="25" spans="1:8" x14ac:dyDescent="0.2">
      <c r="C25" s="3"/>
      <c r="D25" s="3"/>
      <c r="E25" s="5"/>
    </row>
    <row r="26" spans="1:8" x14ac:dyDescent="0.2">
      <c r="C26" s="3"/>
      <c r="D26" s="3"/>
      <c r="E26" s="5"/>
    </row>
    <row r="27" spans="1:8" x14ac:dyDescent="0.2">
      <c r="C27" s="3"/>
      <c r="D27" s="3"/>
      <c r="E27" s="5"/>
    </row>
    <row r="28" spans="1:8" x14ac:dyDescent="0.2">
      <c r="C28" s="3"/>
      <c r="D28" s="3"/>
      <c r="E28" s="5"/>
    </row>
    <row r="29" spans="1:8" x14ac:dyDescent="0.2">
      <c r="C29" s="3"/>
      <c r="D29" s="3"/>
      <c r="E29" s="5"/>
    </row>
    <row r="30" spans="1:8" x14ac:dyDescent="0.2">
      <c r="C30" s="3"/>
      <c r="D30" s="3"/>
      <c r="E30" s="5"/>
    </row>
    <row r="31" spans="1:8" x14ac:dyDescent="0.2">
      <c r="C31" s="3"/>
      <c r="D31" s="3"/>
      <c r="E31" s="5"/>
    </row>
    <row r="32" spans="1:8" x14ac:dyDescent="0.2">
      <c r="C32" s="3"/>
      <c r="D32" s="3"/>
      <c r="E32" s="5"/>
    </row>
    <row r="33" spans="3:5" x14ac:dyDescent="0.2">
      <c r="C33" s="3"/>
      <c r="D33" s="3"/>
      <c r="E33" s="5"/>
    </row>
    <row r="34" spans="3:5" x14ac:dyDescent="0.2">
      <c r="C34" s="3"/>
      <c r="D34" s="3"/>
      <c r="E34" s="5"/>
    </row>
    <row r="35" spans="3:5" x14ac:dyDescent="0.2">
      <c r="C35" s="3"/>
      <c r="D35" s="3"/>
      <c r="E35" s="5"/>
    </row>
    <row r="36" spans="3:5" x14ac:dyDescent="0.2">
      <c r="C36" s="3"/>
      <c r="D36" s="3"/>
      <c r="E36" s="5"/>
    </row>
    <row r="37" spans="3:5" x14ac:dyDescent="0.2">
      <c r="C37" s="3"/>
      <c r="D37" s="3"/>
      <c r="E37" s="5"/>
    </row>
    <row r="38" spans="3:5" x14ac:dyDescent="0.2">
      <c r="C38" s="3"/>
      <c r="D38" s="3"/>
      <c r="E38" s="5"/>
    </row>
    <row r="39" spans="3:5" x14ac:dyDescent="0.2">
      <c r="C39" s="3"/>
      <c r="D39" s="3"/>
      <c r="E39" s="5"/>
    </row>
    <row r="40" spans="3:5" x14ac:dyDescent="0.2">
      <c r="C40" s="3"/>
      <c r="D40" s="3"/>
      <c r="E40" s="5"/>
    </row>
    <row r="41" spans="3:5" x14ac:dyDescent="0.2">
      <c r="C41" s="3"/>
      <c r="D41" s="3"/>
      <c r="E41" s="5"/>
    </row>
    <row r="42" spans="3:5" x14ac:dyDescent="0.2">
      <c r="C42" s="3"/>
      <c r="D42" s="3"/>
      <c r="E42" s="5"/>
    </row>
    <row r="43" spans="3:5" x14ac:dyDescent="0.2">
      <c r="C43" s="3"/>
      <c r="D43" s="3"/>
      <c r="E43" s="5"/>
    </row>
    <row r="44" spans="3:5" x14ac:dyDescent="0.2">
      <c r="C44" s="3"/>
      <c r="D44" s="3"/>
      <c r="E44" s="5"/>
    </row>
    <row r="45" spans="3:5" x14ac:dyDescent="0.2">
      <c r="C45" s="3"/>
      <c r="D45" s="3"/>
      <c r="E45" s="5"/>
    </row>
    <row r="46" spans="3:5" x14ac:dyDescent="0.2">
      <c r="C46" s="3"/>
      <c r="D46" s="3"/>
      <c r="E46" s="5"/>
    </row>
    <row r="47" spans="3:5" x14ac:dyDescent="0.2">
      <c r="C47" s="3"/>
      <c r="D47" s="3"/>
      <c r="E47" s="5"/>
    </row>
    <row r="48" spans="3:5" x14ac:dyDescent="0.2">
      <c r="C48" s="3"/>
      <c r="D48" s="3"/>
      <c r="E48" s="5"/>
    </row>
    <row r="49" spans="3:5" x14ac:dyDescent="0.2">
      <c r="C49" s="3"/>
      <c r="D49" s="3"/>
      <c r="E49" s="5"/>
    </row>
    <row r="50" spans="3:5" x14ac:dyDescent="0.2">
      <c r="C50" s="3"/>
      <c r="D50" s="3"/>
      <c r="E50" s="5"/>
    </row>
    <row r="51" spans="3:5" x14ac:dyDescent="0.2">
      <c r="C51" s="3"/>
      <c r="D51" s="3"/>
      <c r="E51" s="5"/>
    </row>
    <row r="52" spans="3:5" x14ac:dyDescent="0.2">
      <c r="C52" s="3"/>
      <c r="D52" s="3"/>
      <c r="E52" s="5"/>
    </row>
    <row r="53" spans="3:5" x14ac:dyDescent="0.2">
      <c r="C53" s="3"/>
      <c r="D53" s="3"/>
      <c r="E53" s="5"/>
    </row>
    <row r="54" spans="3:5" x14ac:dyDescent="0.2">
      <c r="C54" s="3"/>
      <c r="D54" s="3"/>
      <c r="E54" s="5"/>
    </row>
    <row r="55" spans="3:5" x14ac:dyDescent="0.2">
      <c r="C55" s="3"/>
      <c r="D55" s="3"/>
      <c r="E55" s="5"/>
    </row>
    <row r="56" spans="3:5" x14ac:dyDescent="0.2">
      <c r="C56" s="3"/>
      <c r="D56" s="3"/>
      <c r="E56" s="5"/>
    </row>
    <row r="57" spans="3:5" x14ac:dyDescent="0.2">
      <c r="C57" s="3"/>
      <c r="D57" s="3"/>
      <c r="E57" s="5"/>
    </row>
    <row r="58" spans="3:5" x14ac:dyDescent="0.2">
      <c r="C58" s="3"/>
      <c r="D58" s="3"/>
      <c r="E58" s="5"/>
    </row>
    <row r="59" spans="3:5" x14ac:dyDescent="0.2">
      <c r="C59" s="3"/>
      <c r="D59" s="3"/>
      <c r="E59" s="5"/>
    </row>
    <row r="60" spans="3:5" x14ac:dyDescent="0.2">
      <c r="C60" s="3"/>
      <c r="D60" s="3"/>
      <c r="E60" s="5"/>
    </row>
    <row r="61" spans="3:5" x14ac:dyDescent="0.2">
      <c r="C61" s="3"/>
      <c r="D61" s="3"/>
      <c r="E61" s="5"/>
    </row>
    <row r="62" spans="3:5" x14ac:dyDescent="0.2">
      <c r="C62" s="3"/>
      <c r="D62" s="3"/>
      <c r="E62" s="5"/>
    </row>
    <row r="63" spans="3:5" x14ac:dyDescent="0.2">
      <c r="C63" s="3"/>
      <c r="D63" s="3"/>
      <c r="E63" s="5"/>
    </row>
    <row r="64" spans="3:5" x14ac:dyDescent="0.2">
      <c r="C64" s="3"/>
      <c r="D64" s="3"/>
      <c r="E64" s="5"/>
    </row>
    <row r="65" spans="3:5" x14ac:dyDescent="0.2">
      <c r="C65" s="3"/>
      <c r="D65" s="3"/>
      <c r="E65" s="5"/>
    </row>
    <row r="66" spans="3:5" x14ac:dyDescent="0.2">
      <c r="C66" s="3"/>
      <c r="D66" s="3"/>
      <c r="E66" s="5"/>
    </row>
    <row r="67" spans="3:5" x14ac:dyDescent="0.2">
      <c r="C67" s="3"/>
      <c r="D67" s="3"/>
      <c r="E67" s="5"/>
    </row>
    <row r="68" spans="3:5" x14ac:dyDescent="0.2">
      <c r="C68" s="3"/>
      <c r="D68" s="3"/>
      <c r="E68" s="5"/>
    </row>
    <row r="69" spans="3:5" x14ac:dyDescent="0.2">
      <c r="C69" s="3"/>
      <c r="D69" s="3"/>
      <c r="E69" s="5"/>
    </row>
    <row r="70" spans="3:5" x14ac:dyDescent="0.2">
      <c r="C70" s="3"/>
      <c r="D70" s="3"/>
      <c r="E70" s="5"/>
    </row>
    <row r="71" spans="3:5" x14ac:dyDescent="0.2">
      <c r="C71" s="3"/>
      <c r="D71" s="3"/>
      <c r="E71" s="5"/>
    </row>
    <row r="72" spans="3:5" x14ac:dyDescent="0.2">
      <c r="C72" s="3"/>
      <c r="D72" s="3"/>
      <c r="E72" s="5"/>
    </row>
    <row r="73" spans="3:5" x14ac:dyDescent="0.2">
      <c r="C73" s="3"/>
      <c r="D73" s="3"/>
      <c r="E73" s="5"/>
    </row>
    <row r="74" spans="3:5" x14ac:dyDescent="0.2">
      <c r="C74" s="3"/>
      <c r="D74" s="3"/>
      <c r="E74" s="5"/>
    </row>
    <row r="75" spans="3:5" x14ac:dyDescent="0.2">
      <c r="C75" s="3"/>
      <c r="D75" s="3"/>
      <c r="E75" s="5"/>
    </row>
    <row r="76" spans="3:5" x14ac:dyDescent="0.2">
      <c r="C76" s="3"/>
      <c r="D76" s="3"/>
      <c r="E76" s="5"/>
    </row>
    <row r="77" spans="3:5" x14ac:dyDescent="0.2">
      <c r="C77" s="3"/>
      <c r="D77" s="3"/>
      <c r="E77" s="5"/>
    </row>
    <row r="78" spans="3:5" x14ac:dyDescent="0.2">
      <c r="C78" s="3"/>
      <c r="D78" s="3"/>
      <c r="E78" s="5"/>
    </row>
    <row r="79" spans="3:5" x14ac:dyDescent="0.2">
      <c r="C79" s="3"/>
      <c r="D79" s="3"/>
      <c r="E79" s="5"/>
    </row>
    <row r="80" spans="3:5" x14ac:dyDescent="0.2">
      <c r="C80" s="3"/>
      <c r="D80" s="3"/>
      <c r="E80" s="5"/>
    </row>
    <row r="81" spans="3:5" x14ac:dyDescent="0.2">
      <c r="C81" s="3"/>
      <c r="D81" s="3"/>
      <c r="E81" s="5"/>
    </row>
    <row r="82" spans="3:5" x14ac:dyDescent="0.2">
      <c r="C82" s="3"/>
      <c r="D82" s="3"/>
      <c r="E82" s="5"/>
    </row>
    <row r="83" spans="3:5" x14ac:dyDescent="0.2">
      <c r="C83" s="3"/>
      <c r="D83" s="3"/>
      <c r="E83" s="5"/>
    </row>
    <row r="84" spans="3:5" x14ac:dyDescent="0.2">
      <c r="C84" s="3"/>
      <c r="D84" s="3"/>
      <c r="E84" s="5"/>
    </row>
    <row r="85" spans="3:5" x14ac:dyDescent="0.2">
      <c r="C85" s="3"/>
      <c r="D85" s="3"/>
      <c r="E85" s="5"/>
    </row>
    <row r="86" spans="3:5" x14ac:dyDescent="0.2">
      <c r="C86" s="3"/>
      <c r="D86" s="3"/>
      <c r="E86" s="5"/>
    </row>
    <row r="87" spans="3:5" x14ac:dyDescent="0.2">
      <c r="C87" s="3"/>
      <c r="D87" s="3"/>
      <c r="E87" s="5"/>
    </row>
    <row r="88" spans="3:5" x14ac:dyDescent="0.2">
      <c r="C88" s="3"/>
      <c r="D88" s="3"/>
      <c r="E88" s="5"/>
    </row>
    <row r="89" spans="3:5" x14ac:dyDescent="0.2">
      <c r="C89" s="3"/>
      <c r="D89" s="3"/>
      <c r="E89" s="5"/>
    </row>
    <row r="90" spans="3:5" x14ac:dyDescent="0.2">
      <c r="C90" s="3"/>
      <c r="D90" s="3"/>
      <c r="E90" s="5"/>
    </row>
    <row r="91" spans="3:5" x14ac:dyDescent="0.2">
      <c r="C91" s="3"/>
      <c r="D91" s="3"/>
      <c r="E91" s="5"/>
    </row>
    <row r="92" spans="3:5" x14ac:dyDescent="0.2">
      <c r="C92" s="3"/>
      <c r="D92" s="3"/>
      <c r="E92" s="5"/>
    </row>
    <row r="93" spans="3:5" x14ac:dyDescent="0.2">
      <c r="C93" s="3"/>
      <c r="D93" s="3"/>
      <c r="E93" s="5"/>
    </row>
    <row r="94" spans="3:5" x14ac:dyDescent="0.2">
      <c r="C94" s="3"/>
      <c r="D94" s="3"/>
      <c r="E94" s="5"/>
    </row>
    <row r="95" spans="3:5" x14ac:dyDescent="0.2">
      <c r="C95" s="3"/>
      <c r="D95" s="3"/>
      <c r="E95" s="5"/>
    </row>
    <row r="96" spans="3:5" x14ac:dyDescent="0.2">
      <c r="C96" s="3"/>
      <c r="D96" s="3"/>
      <c r="E96" s="5"/>
    </row>
    <row r="97" spans="3:5" x14ac:dyDescent="0.2">
      <c r="C97" s="3"/>
      <c r="D97" s="3"/>
      <c r="E97" s="5"/>
    </row>
    <row r="98" spans="3:5" x14ac:dyDescent="0.2">
      <c r="C98" s="3"/>
      <c r="D98" s="3"/>
      <c r="E98" s="5"/>
    </row>
    <row r="99" spans="3:5" x14ac:dyDescent="0.2">
      <c r="C99" s="3"/>
      <c r="D99" s="3"/>
      <c r="E99" s="5"/>
    </row>
    <row r="100" spans="3:5" x14ac:dyDescent="0.2">
      <c r="C100" s="3"/>
      <c r="D100" s="3"/>
      <c r="E100" s="5"/>
    </row>
    <row r="101" spans="3:5" x14ac:dyDescent="0.2">
      <c r="C101" s="3"/>
      <c r="D101" s="3"/>
      <c r="E101" s="5"/>
    </row>
    <row r="102" spans="3:5" x14ac:dyDescent="0.2">
      <c r="C102" s="3"/>
      <c r="D102" s="3"/>
      <c r="E102" s="5"/>
    </row>
    <row r="103" spans="3:5" x14ac:dyDescent="0.2">
      <c r="C103" s="3"/>
      <c r="D103" s="3"/>
      <c r="E103" s="5"/>
    </row>
    <row r="104" spans="3:5" x14ac:dyDescent="0.2">
      <c r="C104" s="3"/>
      <c r="D104" s="3"/>
      <c r="E104" s="5"/>
    </row>
    <row r="105" spans="3:5" x14ac:dyDescent="0.2">
      <c r="C105" s="3"/>
      <c r="D105" s="3"/>
      <c r="E105" s="5"/>
    </row>
    <row r="106" spans="3:5" x14ac:dyDescent="0.2">
      <c r="C106" s="3"/>
      <c r="D106" s="3"/>
      <c r="E106" s="5"/>
    </row>
    <row r="107" spans="3:5" x14ac:dyDescent="0.2">
      <c r="C107" s="3"/>
      <c r="D107" s="3"/>
      <c r="E107" s="5"/>
    </row>
    <row r="108" spans="3:5" x14ac:dyDescent="0.2">
      <c r="C108" s="3"/>
      <c r="D108" s="3"/>
      <c r="E108" s="5"/>
    </row>
    <row r="109" spans="3:5" x14ac:dyDescent="0.2">
      <c r="C109" s="3"/>
      <c r="D109" s="3"/>
      <c r="E109" s="5"/>
    </row>
    <row r="110" spans="3:5" x14ac:dyDescent="0.2">
      <c r="C110" s="3"/>
      <c r="D110" s="3"/>
      <c r="E110" s="5"/>
    </row>
    <row r="111" spans="3:5" x14ac:dyDescent="0.2">
      <c r="C111" s="3"/>
      <c r="D111" s="3"/>
      <c r="E111" s="5"/>
    </row>
    <row r="112" spans="3:5" x14ac:dyDescent="0.2">
      <c r="C112" s="3"/>
      <c r="D112" s="3"/>
      <c r="E112" s="5"/>
    </row>
    <row r="113" spans="3:5" x14ac:dyDescent="0.2">
      <c r="C113" s="3"/>
      <c r="D113" s="3"/>
      <c r="E113" s="5"/>
    </row>
    <row r="114" spans="3:5" x14ac:dyDescent="0.2">
      <c r="C114" s="3"/>
      <c r="D114" s="3"/>
      <c r="E114" s="5"/>
    </row>
    <row r="115" spans="3:5" x14ac:dyDescent="0.2">
      <c r="C115" s="3"/>
      <c r="D115" s="3"/>
      <c r="E115" s="5"/>
    </row>
    <row r="116" spans="3:5" x14ac:dyDescent="0.2">
      <c r="C116" s="3"/>
      <c r="D116" s="3"/>
      <c r="E116" s="5"/>
    </row>
    <row r="117" spans="3:5" x14ac:dyDescent="0.2">
      <c r="C117" s="3"/>
      <c r="D117" s="3"/>
      <c r="E117" s="5"/>
    </row>
    <row r="118" spans="3:5" x14ac:dyDescent="0.2">
      <c r="C118" s="3"/>
      <c r="D118" s="3"/>
      <c r="E118" s="5"/>
    </row>
    <row r="119" spans="3:5" x14ac:dyDescent="0.2">
      <c r="C119" s="3"/>
      <c r="D119" s="3"/>
      <c r="E119" s="5"/>
    </row>
    <row r="120" spans="3:5" x14ac:dyDescent="0.2">
      <c r="C120" s="3"/>
      <c r="D120" s="3"/>
      <c r="E120" s="5"/>
    </row>
    <row r="121" spans="3:5" x14ac:dyDescent="0.2">
      <c r="C121" s="3"/>
      <c r="D121" s="3"/>
      <c r="E121" s="5"/>
    </row>
    <row r="122" spans="3:5" x14ac:dyDescent="0.2">
      <c r="C122" s="3"/>
      <c r="D122" s="3"/>
      <c r="E122" s="5"/>
    </row>
    <row r="123" spans="3:5" x14ac:dyDescent="0.2">
      <c r="C123" s="3"/>
      <c r="D123" s="3"/>
      <c r="E123" s="5"/>
    </row>
    <row r="124" spans="3:5" x14ac:dyDescent="0.2">
      <c r="C124" s="3"/>
      <c r="D124" s="3"/>
      <c r="E124" s="5"/>
    </row>
    <row r="125" spans="3:5" x14ac:dyDescent="0.2">
      <c r="C125" s="3"/>
      <c r="D125" s="3"/>
      <c r="E125" s="5"/>
    </row>
    <row r="126" spans="3:5" x14ac:dyDescent="0.2">
      <c r="C126" s="3"/>
      <c r="D126" s="3"/>
      <c r="E126" s="5"/>
    </row>
    <row r="127" spans="3:5" x14ac:dyDescent="0.2">
      <c r="C127" s="3"/>
      <c r="D127" s="3"/>
      <c r="E127" s="5"/>
    </row>
    <row r="128" spans="3:5" x14ac:dyDescent="0.2">
      <c r="C128" s="3"/>
      <c r="D128" s="3"/>
      <c r="E128" s="5"/>
    </row>
    <row r="129" spans="3:5" x14ac:dyDescent="0.2">
      <c r="C129" s="3"/>
      <c r="D129" s="3"/>
      <c r="E129" s="5"/>
    </row>
    <row r="130" spans="3:5" x14ac:dyDescent="0.2">
      <c r="C130" s="3"/>
      <c r="D130" s="3"/>
      <c r="E130" s="5"/>
    </row>
    <row r="131" spans="3:5" x14ac:dyDescent="0.2">
      <c r="C131" s="3"/>
      <c r="D131" s="3"/>
      <c r="E131" s="5"/>
    </row>
    <row r="132" spans="3:5" x14ac:dyDescent="0.2">
      <c r="C132" s="3"/>
      <c r="D132" s="3"/>
      <c r="E132" s="5"/>
    </row>
    <row r="133" spans="3:5" x14ac:dyDescent="0.2">
      <c r="C133" s="3"/>
      <c r="D133" s="3"/>
      <c r="E133" s="5"/>
    </row>
    <row r="134" spans="3:5" x14ac:dyDescent="0.2">
      <c r="C134" s="3"/>
      <c r="D134" s="3"/>
      <c r="E134" s="5"/>
    </row>
    <row r="135" spans="3:5" x14ac:dyDescent="0.2">
      <c r="C135" s="3"/>
      <c r="D135" s="3"/>
      <c r="E135" s="5"/>
    </row>
    <row r="136" spans="3:5" x14ac:dyDescent="0.2">
      <c r="C136" s="3"/>
      <c r="D136" s="3"/>
      <c r="E136" s="5"/>
    </row>
    <row r="137" spans="3:5" x14ac:dyDescent="0.2">
      <c r="C137" s="3"/>
      <c r="D137" s="3"/>
      <c r="E137" s="5"/>
    </row>
    <row r="138" spans="3:5" x14ac:dyDescent="0.2">
      <c r="C138" s="3"/>
      <c r="D138" s="3"/>
      <c r="E138" s="5"/>
    </row>
    <row r="139" spans="3:5" x14ac:dyDescent="0.2">
      <c r="C139" s="3"/>
      <c r="D139" s="3"/>
      <c r="E139" s="5"/>
    </row>
    <row r="140" spans="3:5" x14ac:dyDescent="0.2">
      <c r="C140" s="3"/>
      <c r="D140" s="3"/>
      <c r="E140" s="5"/>
    </row>
    <row r="141" spans="3:5" x14ac:dyDescent="0.2">
      <c r="C141" s="3"/>
      <c r="D141" s="3"/>
      <c r="E141" s="5"/>
    </row>
    <row r="142" spans="3:5" x14ac:dyDescent="0.2">
      <c r="C142" s="3"/>
      <c r="D142" s="3"/>
      <c r="E142" s="5"/>
    </row>
    <row r="143" spans="3:5" x14ac:dyDescent="0.2">
      <c r="C143" s="3"/>
      <c r="D143" s="3"/>
      <c r="E143" s="5"/>
    </row>
    <row r="144" spans="3:5" x14ac:dyDescent="0.2">
      <c r="C144" s="3"/>
      <c r="D144" s="3"/>
      <c r="E144" s="5"/>
    </row>
    <row r="145" spans="3:5" x14ac:dyDescent="0.2">
      <c r="C145" s="3"/>
      <c r="D145" s="3"/>
      <c r="E145" s="5"/>
    </row>
    <row r="146" spans="3:5" x14ac:dyDescent="0.2">
      <c r="C146" s="3"/>
      <c r="D146" s="3"/>
      <c r="E146" s="5"/>
    </row>
    <row r="147" spans="3:5" x14ac:dyDescent="0.2">
      <c r="C147" s="3"/>
      <c r="D147" s="3"/>
      <c r="E147" s="5"/>
    </row>
    <row r="148" spans="3:5" x14ac:dyDescent="0.2">
      <c r="C148" s="3"/>
      <c r="D148" s="3"/>
      <c r="E148" s="5"/>
    </row>
    <row r="149" spans="3:5" x14ac:dyDescent="0.2">
      <c r="C149" s="3"/>
      <c r="D149" s="3"/>
      <c r="E149" s="5"/>
    </row>
    <row r="150" spans="3:5" x14ac:dyDescent="0.2">
      <c r="C150" s="3"/>
      <c r="D150" s="3"/>
      <c r="E150" s="5"/>
    </row>
    <row r="151" spans="3:5" x14ac:dyDescent="0.2">
      <c r="C151" s="3"/>
      <c r="D151" s="3"/>
      <c r="E151" s="5"/>
    </row>
    <row r="152" spans="3:5" x14ac:dyDescent="0.2">
      <c r="C152" s="3"/>
      <c r="D152" s="3"/>
      <c r="E152" s="5"/>
    </row>
    <row r="153" spans="3:5" x14ac:dyDescent="0.2">
      <c r="C153" s="3"/>
      <c r="D153" s="3"/>
      <c r="E153" s="5"/>
    </row>
    <row r="154" spans="3:5" x14ac:dyDescent="0.2">
      <c r="C154" s="3"/>
      <c r="D154" s="3"/>
      <c r="E154" s="5"/>
    </row>
    <row r="155" spans="3:5" x14ac:dyDescent="0.2">
      <c r="C155" s="3"/>
      <c r="D155" s="3"/>
      <c r="E155" s="5"/>
    </row>
    <row r="156" spans="3:5" x14ac:dyDescent="0.2">
      <c r="C156" s="3"/>
      <c r="D156" s="3"/>
      <c r="E156" s="5"/>
    </row>
    <row r="157" spans="3:5" x14ac:dyDescent="0.2">
      <c r="C157" s="3"/>
      <c r="D157" s="3"/>
      <c r="E157" s="5"/>
    </row>
    <row r="158" spans="3:5" x14ac:dyDescent="0.2">
      <c r="C158" s="3"/>
      <c r="D158" s="3"/>
      <c r="E158" s="5"/>
    </row>
    <row r="159" spans="3:5" x14ac:dyDescent="0.2">
      <c r="C159" s="3"/>
      <c r="D159" s="3"/>
      <c r="E159" s="5"/>
    </row>
    <row r="160" spans="3:5" x14ac:dyDescent="0.2">
      <c r="C160" s="3"/>
      <c r="D160" s="3"/>
      <c r="E160" s="5"/>
    </row>
    <row r="161" spans="3:5" x14ac:dyDescent="0.2">
      <c r="C161" s="3"/>
      <c r="D161" s="3"/>
      <c r="E161" s="5"/>
    </row>
    <row r="162" spans="3:5" x14ac:dyDescent="0.2">
      <c r="C162" s="3"/>
      <c r="D162" s="3"/>
      <c r="E162" s="5"/>
    </row>
    <row r="163" spans="3:5" x14ac:dyDescent="0.2">
      <c r="C163" s="3"/>
      <c r="D163" s="3"/>
      <c r="E163" s="5"/>
    </row>
    <row r="164" spans="3:5" x14ac:dyDescent="0.2">
      <c r="C164" s="3"/>
      <c r="D164" s="3"/>
      <c r="E164" s="5"/>
    </row>
    <row r="165" spans="3:5" x14ac:dyDescent="0.2">
      <c r="C165" s="3"/>
      <c r="D165" s="3"/>
      <c r="E165" s="5"/>
    </row>
    <row r="166" spans="3:5" x14ac:dyDescent="0.2">
      <c r="C166" s="3"/>
      <c r="D166" s="3"/>
      <c r="E166" s="5"/>
    </row>
    <row r="167" spans="3:5" x14ac:dyDescent="0.2">
      <c r="C167" s="3"/>
      <c r="D167" s="3"/>
      <c r="E167" s="5"/>
    </row>
    <row r="168" spans="3:5" x14ac:dyDescent="0.2">
      <c r="C168" s="3"/>
      <c r="D168" s="3"/>
      <c r="E168" s="5"/>
    </row>
    <row r="169" spans="3:5" x14ac:dyDescent="0.2">
      <c r="C169" s="3"/>
      <c r="D169" s="3"/>
      <c r="E169" s="5"/>
    </row>
    <row r="170" spans="3:5" x14ac:dyDescent="0.2">
      <c r="C170" s="3"/>
      <c r="D170" s="3"/>
      <c r="E170" s="5"/>
    </row>
    <row r="171" spans="3:5" x14ac:dyDescent="0.2">
      <c r="C171" s="3"/>
      <c r="D171" s="3"/>
      <c r="E171" s="5"/>
    </row>
    <row r="172" spans="3:5" x14ac:dyDescent="0.2">
      <c r="C172" s="3"/>
      <c r="D172" s="3"/>
      <c r="E172" s="5"/>
    </row>
    <row r="173" spans="3:5" x14ac:dyDescent="0.2">
      <c r="C173" s="3"/>
      <c r="D173" s="3"/>
      <c r="E173" s="5"/>
    </row>
    <row r="174" spans="3:5" x14ac:dyDescent="0.2">
      <c r="C174" s="3"/>
      <c r="D174" s="3"/>
      <c r="E174" s="5"/>
    </row>
    <row r="175" spans="3:5" x14ac:dyDescent="0.2">
      <c r="C175" s="3"/>
      <c r="D175" s="3"/>
      <c r="E175" s="5"/>
    </row>
    <row r="176" spans="3:5" x14ac:dyDescent="0.2">
      <c r="C176" s="3"/>
      <c r="D176" s="3"/>
      <c r="E176" s="5"/>
    </row>
    <row r="177" spans="3:5" x14ac:dyDescent="0.2">
      <c r="C177" s="3"/>
      <c r="D177" s="3"/>
      <c r="E177" s="5"/>
    </row>
    <row r="178" spans="3:5" x14ac:dyDescent="0.2">
      <c r="C178" s="3"/>
      <c r="D178" s="3"/>
      <c r="E178" s="5"/>
    </row>
    <row r="179" spans="3:5" x14ac:dyDescent="0.2">
      <c r="C179" s="3"/>
      <c r="D179" s="3"/>
      <c r="E179" s="5"/>
    </row>
    <row r="180" spans="3:5" x14ac:dyDescent="0.2">
      <c r="C180" s="3"/>
      <c r="D180" s="3"/>
      <c r="E180" s="5"/>
    </row>
    <row r="181" spans="3:5" x14ac:dyDescent="0.2">
      <c r="C181" s="3"/>
      <c r="D181" s="3"/>
      <c r="E181" s="5"/>
    </row>
    <row r="182" spans="3:5" x14ac:dyDescent="0.2">
      <c r="C182" s="3"/>
      <c r="D182" s="3"/>
      <c r="E182" s="5"/>
    </row>
    <row r="183" spans="3:5" x14ac:dyDescent="0.2">
      <c r="C183" s="3"/>
      <c r="D183" s="3"/>
      <c r="E183" s="5"/>
    </row>
    <row r="184" spans="3:5" x14ac:dyDescent="0.2">
      <c r="C184" s="3"/>
      <c r="D184" s="3"/>
      <c r="E184" s="5"/>
    </row>
    <row r="185" spans="3:5" x14ac:dyDescent="0.2">
      <c r="C185" s="3"/>
      <c r="D185" s="3"/>
      <c r="E185" s="5"/>
    </row>
    <row r="186" spans="3:5" x14ac:dyDescent="0.2">
      <c r="C186" s="3"/>
      <c r="D186" s="3"/>
      <c r="E186" s="5"/>
    </row>
    <row r="187" spans="3:5" x14ac:dyDescent="0.2">
      <c r="C187" s="3"/>
      <c r="D187" s="3"/>
      <c r="E187" s="5"/>
    </row>
    <row r="188" spans="3:5" x14ac:dyDescent="0.2">
      <c r="C188" s="3"/>
      <c r="D188" s="3"/>
      <c r="E188" s="5"/>
    </row>
    <row r="189" spans="3:5" x14ac:dyDescent="0.2">
      <c r="C189" s="3"/>
      <c r="D189" s="3"/>
      <c r="E189" s="5"/>
    </row>
    <row r="190" spans="3:5" x14ac:dyDescent="0.2">
      <c r="C190" s="3"/>
      <c r="D190" s="3"/>
      <c r="E190" s="5"/>
    </row>
    <row r="191" spans="3:5" x14ac:dyDescent="0.2">
      <c r="C191" s="3"/>
      <c r="D191" s="3"/>
      <c r="E191" s="5"/>
    </row>
    <row r="192" spans="3:5" x14ac:dyDescent="0.2">
      <c r="C192" s="3"/>
      <c r="D192" s="3"/>
      <c r="E192" s="5"/>
    </row>
    <row r="193" spans="3:5" x14ac:dyDescent="0.2">
      <c r="C193" s="3"/>
      <c r="D193" s="3"/>
      <c r="E193" s="5"/>
    </row>
    <row r="194" spans="3:5" x14ac:dyDescent="0.2">
      <c r="C194" s="3"/>
      <c r="D194" s="3"/>
      <c r="E194" s="5"/>
    </row>
    <row r="195" spans="3:5" x14ac:dyDescent="0.2">
      <c r="C195" s="3"/>
      <c r="D195" s="3"/>
      <c r="E195" s="5"/>
    </row>
    <row r="196" spans="3:5" x14ac:dyDescent="0.2">
      <c r="C196" s="3"/>
      <c r="D196" s="3"/>
      <c r="E196" s="5"/>
    </row>
    <row r="197" spans="3:5" x14ac:dyDescent="0.2">
      <c r="C197" s="3"/>
      <c r="D197" s="3"/>
      <c r="E197" s="5"/>
    </row>
    <row r="198" spans="3:5" x14ac:dyDescent="0.2">
      <c r="C198" s="3"/>
      <c r="D198" s="3"/>
      <c r="E198" s="5"/>
    </row>
    <row r="199" spans="3:5" x14ac:dyDescent="0.2">
      <c r="C199" s="3"/>
      <c r="D199" s="3"/>
      <c r="E199" s="5"/>
    </row>
    <row r="200" spans="3:5" x14ac:dyDescent="0.2">
      <c r="C200" s="3"/>
      <c r="D200" s="3"/>
      <c r="E200" s="5"/>
    </row>
    <row r="201" spans="3:5" x14ac:dyDescent="0.2">
      <c r="C201" s="3"/>
      <c r="D201" s="3"/>
      <c r="E201" s="5"/>
    </row>
    <row r="202" spans="3:5" x14ac:dyDescent="0.2">
      <c r="C202" s="3"/>
      <c r="D202" s="3"/>
      <c r="E202" s="5"/>
    </row>
    <row r="203" spans="3:5" x14ac:dyDescent="0.2">
      <c r="C203" s="3"/>
      <c r="D203" s="3"/>
      <c r="E203" s="5"/>
    </row>
    <row r="204" spans="3:5" x14ac:dyDescent="0.2">
      <c r="C204" s="3"/>
      <c r="D204" s="3"/>
      <c r="E204" s="5"/>
    </row>
    <row r="205" spans="3:5" x14ac:dyDescent="0.2">
      <c r="C205" s="3"/>
      <c r="D205" s="3"/>
      <c r="E205" s="5"/>
    </row>
    <row r="206" spans="3:5" x14ac:dyDescent="0.2">
      <c r="C206" s="3"/>
      <c r="D206" s="3"/>
      <c r="E206" s="5"/>
    </row>
    <row r="207" spans="3:5" x14ac:dyDescent="0.2">
      <c r="C207" s="3"/>
      <c r="D207" s="3"/>
      <c r="E207" s="5"/>
    </row>
    <row r="208" spans="3:5" x14ac:dyDescent="0.2">
      <c r="C208" s="3"/>
      <c r="D208" s="3"/>
      <c r="E208" s="5"/>
    </row>
    <row r="209" spans="3:5" x14ac:dyDescent="0.2">
      <c r="C209" s="3"/>
      <c r="D209" s="3"/>
      <c r="E209" s="5"/>
    </row>
    <row r="210" spans="3:5" x14ac:dyDescent="0.2">
      <c r="C210" s="3"/>
      <c r="D210" s="3"/>
      <c r="E210" s="5"/>
    </row>
    <row r="211" spans="3:5" x14ac:dyDescent="0.2">
      <c r="C211" s="3"/>
      <c r="D211" s="3"/>
      <c r="E211" s="5"/>
    </row>
    <row r="212" spans="3:5" x14ac:dyDescent="0.2">
      <c r="C212" s="3"/>
      <c r="D212" s="3"/>
      <c r="E212" s="5"/>
    </row>
    <row r="213" spans="3:5" x14ac:dyDescent="0.2">
      <c r="C213" s="3"/>
      <c r="D213" s="3"/>
      <c r="E213" s="5"/>
    </row>
    <row r="214" spans="3:5" x14ac:dyDescent="0.2">
      <c r="C214" s="3"/>
      <c r="D214" s="3"/>
      <c r="E214" s="5"/>
    </row>
    <row r="215" spans="3:5" x14ac:dyDescent="0.2">
      <c r="C215" s="3"/>
      <c r="D215" s="3"/>
      <c r="E215" s="5"/>
    </row>
    <row r="216" spans="3:5" x14ac:dyDescent="0.2">
      <c r="C216" s="3"/>
      <c r="D216" s="3"/>
      <c r="E216" s="5"/>
    </row>
    <row r="217" spans="3:5" x14ac:dyDescent="0.2">
      <c r="C217" s="3"/>
      <c r="D217" s="3"/>
      <c r="E217" s="5"/>
    </row>
    <row r="218" spans="3:5" x14ac:dyDescent="0.2">
      <c r="C218" s="3"/>
      <c r="D218" s="3"/>
      <c r="E218" s="5"/>
    </row>
    <row r="219" spans="3:5" x14ac:dyDescent="0.2">
      <c r="C219" s="3"/>
      <c r="D219" s="3"/>
      <c r="E219" s="5"/>
    </row>
    <row r="220" spans="3:5" x14ac:dyDescent="0.2">
      <c r="C220" s="3"/>
      <c r="D220" s="3"/>
      <c r="E220" s="5"/>
    </row>
    <row r="221" spans="3:5" x14ac:dyDescent="0.2">
      <c r="C221" s="3"/>
      <c r="D221" s="3"/>
      <c r="E221" s="5"/>
    </row>
    <row r="222" spans="3:5" x14ac:dyDescent="0.2">
      <c r="C222" s="3"/>
      <c r="D222" s="3"/>
      <c r="E222" s="5"/>
    </row>
    <row r="223" spans="3:5" x14ac:dyDescent="0.2">
      <c r="C223" s="3"/>
      <c r="D223" s="3"/>
      <c r="E223" s="5"/>
    </row>
    <row r="224" spans="3:5" x14ac:dyDescent="0.2">
      <c r="C224" s="3"/>
      <c r="D224" s="3"/>
      <c r="E224" s="5"/>
    </row>
    <row r="225" spans="3:5" x14ac:dyDescent="0.2">
      <c r="C225" s="3"/>
      <c r="D225" s="3"/>
      <c r="E225" s="5"/>
    </row>
    <row r="226" spans="3:5" x14ac:dyDescent="0.2">
      <c r="C226" s="3"/>
      <c r="D226" s="3"/>
      <c r="E226" s="5"/>
    </row>
    <row r="227" spans="3:5" x14ac:dyDescent="0.2">
      <c r="C227" s="3"/>
      <c r="D227" s="3"/>
      <c r="E227" s="5"/>
    </row>
    <row r="228" spans="3:5" x14ac:dyDescent="0.2">
      <c r="C228" s="3"/>
      <c r="D228" s="3"/>
      <c r="E228" s="5"/>
    </row>
    <row r="229" spans="3:5" x14ac:dyDescent="0.2">
      <c r="C229" s="3"/>
      <c r="D229" s="3"/>
      <c r="E229" s="5"/>
    </row>
    <row r="230" spans="3:5" x14ac:dyDescent="0.2">
      <c r="C230" s="3"/>
      <c r="D230" s="3"/>
      <c r="E230" s="5"/>
    </row>
    <row r="231" spans="3:5" x14ac:dyDescent="0.2">
      <c r="C231" s="3"/>
      <c r="D231" s="3"/>
      <c r="E231" s="5"/>
    </row>
    <row r="232" spans="3:5" x14ac:dyDescent="0.2">
      <c r="C232" s="3"/>
      <c r="D232" s="3"/>
      <c r="E232" s="5"/>
    </row>
    <row r="233" spans="3:5" x14ac:dyDescent="0.2">
      <c r="C233" s="3"/>
      <c r="D233" s="3"/>
      <c r="E233" s="5"/>
    </row>
    <row r="234" spans="3:5" x14ac:dyDescent="0.2">
      <c r="C234" s="3"/>
      <c r="D234" s="3"/>
      <c r="E234" s="5"/>
    </row>
    <row r="235" spans="3:5" x14ac:dyDescent="0.2">
      <c r="C235" s="3"/>
      <c r="D235" s="3"/>
      <c r="E235" s="5"/>
    </row>
    <row r="236" spans="3:5" x14ac:dyDescent="0.2">
      <c r="C236" s="3"/>
      <c r="D236" s="3"/>
      <c r="E236" s="5"/>
    </row>
    <row r="237" spans="3:5" x14ac:dyDescent="0.2">
      <c r="C237" s="3"/>
      <c r="D237" s="3"/>
      <c r="E237" s="5"/>
    </row>
    <row r="238" spans="3:5" x14ac:dyDescent="0.2">
      <c r="C238" s="3"/>
      <c r="D238" s="3"/>
      <c r="E238" s="5"/>
    </row>
    <row r="239" spans="3:5" x14ac:dyDescent="0.2">
      <c r="C239" s="3"/>
      <c r="D239" s="3"/>
      <c r="E239" s="5"/>
    </row>
    <row r="240" spans="3:5" x14ac:dyDescent="0.2">
      <c r="C240" s="3"/>
      <c r="D240" s="3"/>
      <c r="E240" s="5"/>
    </row>
    <row r="241" spans="3:5" x14ac:dyDescent="0.2">
      <c r="C241" s="3"/>
      <c r="D241" s="3"/>
      <c r="E241" s="5"/>
    </row>
    <row r="242" spans="3:5" x14ac:dyDescent="0.2">
      <c r="C242" s="3"/>
      <c r="D242" s="3"/>
      <c r="E242" s="5"/>
    </row>
    <row r="243" spans="3:5" x14ac:dyDescent="0.2">
      <c r="C243" s="3"/>
      <c r="D243" s="3"/>
      <c r="E243" s="5"/>
    </row>
    <row r="244" spans="3:5" x14ac:dyDescent="0.2">
      <c r="C244" s="3"/>
      <c r="D244" s="3"/>
      <c r="E244" s="5"/>
    </row>
    <row r="245" spans="3:5" x14ac:dyDescent="0.2">
      <c r="C245" s="3"/>
      <c r="D245" s="3"/>
      <c r="E245" s="5"/>
    </row>
    <row r="246" spans="3:5" x14ac:dyDescent="0.2">
      <c r="C246" s="3"/>
      <c r="D246" s="3"/>
      <c r="E246" s="5"/>
    </row>
    <row r="247" spans="3:5" x14ac:dyDescent="0.2">
      <c r="C247" s="3"/>
      <c r="D247" s="3"/>
      <c r="E247" s="5"/>
    </row>
    <row r="248" spans="3:5" x14ac:dyDescent="0.2">
      <c r="C248" s="3"/>
      <c r="D248" s="3"/>
      <c r="E248" s="5"/>
    </row>
    <row r="249" spans="3:5" x14ac:dyDescent="0.2">
      <c r="C249" s="3"/>
      <c r="D249" s="3"/>
      <c r="E249" s="5"/>
    </row>
    <row r="250" spans="3:5" x14ac:dyDescent="0.2">
      <c r="C250" s="3"/>
      <c r="D250" s="3"/>
      <c r="E250" s="5"/>
    </row>
    <row r="251" spans="3:5" x14ac:dyDescent="0.2">
      <c r="C251" s="3"/>
      <c r="D251" s="3"/>
      <c r="E251" s="5"/>
    </row>
    <row r="252" spans="3:5" x14ac:dyDescent="0.2">
      <c r="C252" s="3"/>
      <c r="D252" s="3"/>
      <c r="E252" s="5"/>
    </row>
    <row r="253" spans="3:5" x14ac:dyDescent="0.2">
      <c r="C253" s="3"/>
      <c r="D253" s="3"/>
      <c r="E253" s="5"/>
    </row>
    <row r="254" spans="3:5" x14ac:dyDescent="0.2">
      <c r="C254" s="3"/>
      <c r="D254" s="3"/>
      <c r="E254" s="5"/>
    </row>
    <row r="255" spans="3:5" x14ac:dyDescent="0.2">
      <c r="C255" s="3"/>
      <c r="D255" s="3"/>
      <c r="E255" s="5"/>
    </row>
    <row r="256" spans="3:5" x14ac:dyDescent="0.2">
      <c r="C256" s="3"/>
      <c r="D256" s="3"/>
      <c r="E256" s="5"/>
    </row>
    <row r="257" spans="3:5" x14ac:dyDescent="0.2">
      <c r="C257" s="3"/>
      <c r="D257" s="3"/>
      <c r="E257" s="5"/>
    </row>
    <row r="258" spans="3:5" x14ac:dyDescent="0.2">
      <c r="C258" s="3"/>
      <c r="D258" s="3"/>
      <c r="E258" s="5"/>
    </row>
    <row r="259" spans="3:5" x14ac:dyDescent="0.2">
      <c r="C259" s="3"/>
      <c r="D259" s="3"/>
      <c r="E259" s="5"/>
    </row>
    <row r="260" spans="3:5" x14ac:dyDescent="0.2">
      <c r="C260" s="3"/>
      <c r="D260" s="3"/>
      <c r="E260" s="5"/>
    </row>
    <row r="261" spans="3:5" x14ac:dyDescent="0.2">
      <c r="C261" s="3"/>
      <c r="D261" s="3"/>
      <c r="E261" s="5"/>
    </row>
    <row r="262" spans="3:5" x14ac:dyDescent="0.2">
      <c r="C262" s="3"/>
      <c r="D262" s="3"/>
      <c r="E262" s="5"/>
    </row>
    <row r="263" spans="3:5" x14ac:dyDescent="0.2">
      <c r="C263" s="3"/>
      <c r="D263" s="3"/>
      <c r="E263" s="5"/>
    </row>
    <row r="264" spans="3:5" x14ac:dyDescent="0.2">
      <c r="C264" s="3"/>
      <c r="D264" s="3"/>
      <c r="E264" s="5"/>
    </row>
    <row r="265" spans="3:5" x14ac:dyDescent="0.2">
      <c r="C265" s="3"/>
      <c r="D265" s="3"/>
      <c r="E265" s="5"/>
    </row>
    <row r="266" spans="3:5" x14ac:dyDescent="0.2">
      <c r="C266" s="3"/>
      <c r="D266" s="3"/>
      <c r="E266" s="5"/>
    </row>
    <row r="267" spans="3:5" x14ac:dyDescent="0.2">
      <c r="C267" s="3"/>
      <c r="D267" s="3"/>
      <c r="E267" s="5"/>
    </row>
    <row r="268" spans="3:5" x14ac:dyDescent="0.2">
      <c r="C268" s="3"/>
      <c r="D268" s="3"/>
      <c r="E268" s="5"/>
    </row>
    <row r="269" spans="3:5" x14ac:dyDescent="0.2">
      <c r="C269" s="3"/>
      <c r="D269" s="3"/>
      <c r="E269" s="5"/>
    </row>
    <row r="270" spans="3:5" x14ac:dyDescent="0.2">
      <c r="C270" s="3"/>
      <c r="D270" s="3"/>
      <c r="E270" s="5"/>
    </row>
    <row r="271" spans="3:5" x14ac:dyDescent="0.2">
      <c r="C271" s="3"/>
      <c r="D271" s="3"/>
      <c r="E271" s="5"/>
    </row>
    <row r="272" spans="3:5" x14ac:dyDescent="0.2">
      <c r="C272" s="3"/>
      <c r="D272" s="3"/>
      <c r="E272" s="5"/>
    </row>
    <row r="273" spans="3:5" x14ac:dyDescent="0.2">
      <c r="C273" s="3"/>
      <c r="D273" s="3"/>
      <c r="E273" s="5"/>
    </row>
    <row r="274" spans="3:5" x14ac:dyDescent="0.2">
      <c r="C274" s="3"/>
      <c r="D274" s="3"/>
      <c r="E274" s="5"/>
    </row>
    <row r="275" spans="3:5" x14ac:dyDescent="0.2">
      <c r="C275" s="3"/>
      <c r="D275" s="3"/>
      <c r="E275" s="5"/>
    </row>
    <row r="276" spans="3:5" x14ac:dyDescent="0.2">
      <c r="C276" s="3"/>
      <c r="D276" s="3"/>
      <c r="E276" s="5"/>
    </row>
    <row r="277" spans="3:5" x14ac:dyDescent="0.2">
      <c r="C277" s="3"/>
      <c r="D277" s="3"/>
      <c r="E277" s="5"/>
    </row>
    <row r="278" spans="3:5" x14ac:dyDescent="0.2">
      <c r="C278" s="3"/>
      <c r="D278" s="3"/>
      <c r="E278" s="5"/>
    </row>
    <row r="279" spans="3:5" x14ac:dyDescent="0.2">
      <c r="C279" s="3"/>
      <c r="D279" s="3"/>
      <c r="E279" s="5"/>
    </row>
    <row r="280" spans="3:5" x14ac:dyDescent="0.2">
      <c r="C280" s="3"/>
      <c r="D280" s="3"/>
      <c r="E280" s="5"/>
    </row>
    <row r="281" spans="3:5" x14ac:dyDescent="0.2">
      <c r="C281" s="3"/>
      <c r="D281" s="3"/>
      <c r="E281" s="5"/>
    </row>
    <row r="282" spans="3:5" x14ac:dyDescent="0.2">
      <c r="C282" s="3"/>
      <c r="D282" s="3"/>
      <c r="E282" s="5"/>
    </row>
    <row r="283" spans="3:5" x14ac:dyDescent="0.2">
      <c r="C283" s="3"/>
      <c r="D283" s="3"/>
      <c r="E283" s="5"/>
    </row>
    <row r="284" spans="3:5" x14ac:dyDescent="0.2">
      <c r="C284" s="3"/>
      <c r="D284" s="3"/>
      <c r="E284" s="5"/>
    </row>
    <row r="285" spans="3:5" x14ac:dyDescent="0.2">
      <c r="C285" s="3"/>
      <c r="D285" s="3"/>
      <c r="E285" s="5"/>
    </row>
    <row r="286" spans="3:5" x14ac:dyDescent="0.2">
      <c r="C286" s="3"/>
      <c r="D286" s="3"/>
      <c r="E286" s="5"/>
    </row>
    <row r="287" spans="3:5" x14ac:dyDescent="0.2">
      <c r="C287" s="3"/>
      <c r="D287" s="3"/>
      <c r="E287" s="5"/>
    </row>
    <row r="288" spans="3:5" x14ac:dyDescent="0.2">
      <c r="C288" s="3"/>
      <c r="D288" s="3"/>
      <c r="E288" s="5"/>
    </row>
    <row r="289" spans="3:5" x14ac:dyDescent="0.2">
      <c r="C289" s="3"/>
      <c r="D289" s="3"/>
      <c r="E289" s="5"/>
    </row>
    <row r="290" spans="3:5" x14ac:dyDescent="0.2">
      <c r="C290" s="3"/>
      <c r="D290" s="3"/>
      <c r="E290" s="5"/>
    </row>
    <row r="291" spans="3:5" x14ac:dyDescent="0.2">
      <c r="C291" s="3"/>
      <c r="D291" s="3"/>
      <c r="E291" s="5"/>
    </row>
    <row r="292" spans="3:5" x14ac:dyDescent="0.2">
      <c r="C292" s="3"/>
      <c r="D292" s="3"/>
      <c r="E292" s="5"/>
    </row>
    <row r="293" spans="3:5" x14ac:dyDescent="0.2">
      <c r="C293" s="3"/>
      <c r="D293" s="3"/>
      <c r="E293" s="5"/>
    </row>
    <row r="294" spans="3:5" x14ac:dyDescent="0.2">
      <c r="C294" s="3"/>
      <c r="D294" s="3"/>
      <c r="E294" s="5"/>
    </row>
    <row r="295" spans="3:5" x14ac:dyDescent="0.2">
      <c r="C295" s="3"/>
      <c r="D295" s="3"/>
      <c r="E295" s="5"/>
    </row>
    <row r="296" spans="3:5" x14ac:dyDescent="0.2">
      <c r="C296" s="3"/>
      <c r="D296" s="3"/>
      <c r="E296" s="5"/>
    </row>
    <row r="297" spans="3:5" x14ac:dyDescent="0.2">
      <c r="C297" s="3"/>
      <c r="D297" s="3"/>
      <c r="E297" s="5"/>
    </row>
    <row r="298" spans="3:5" x14ac:dyDescent="0.2">
      <c r="C298" s="3"/>
      <c r="D298" s="3"/>
      <c r="E298" s="5"/>
    </row>
    <row r="299" spans="3:5" x14ac:dyDescent="0.2">
      <c r="C299" s="3"/>
      <c r="D299" s="3"/>
      <c r="E299" s="5"/>
    </row>
    <row r="300" spans="3:5" x14ac:dyDescent="0.2">
      <c r="C300" s="3"/>
      <c r="D300" s="3"/>
      <c r="E300" s="5"/>
    </row>
    <row r="301" spans="3:5" x14ac:dyDescent="0.2">
      <c r="C301" s="3"/>
      <c r="D301" s="3"/>
      <c r="E301" s="5"/>
    </row>
    <row r="302" spans="3:5" x14ac:dyDescent="0.2">
      <c r="C302" s="3"/>
      <c r="D302" s="3"/>
      <c r="E302" s="5"/>
    </row>
    <row r="303" spans="3:5" x14ac:dyDescent="0.2">
      <c r="C303" s="3"/>
      <c r="D303" s="3"/>
      <c r="E303" s="5"/>
    </row>
    <row r="304" spans="3:5" x14ac:dyDescent="0.2">
      <c r="C304" s="3"/>
      <c r="D304" s="3"/>
      <c r="E304" s="5"/>
    </row>
    <row r="305" spans="3:5" x14ac:dyDescent="0.2">
      <c r="C305" s="3"/>
      <c r="D305" s="3"/>
      <c r="E305" s="5"/>
    </row>
    <row r="306" spans="3:5" x14ac:dyDescent="0.2">
      <c r="C306" s="3"/>
      <c r="D306" s="3"/>
      <c r="E306" s="5"/>
    </row>
    <row r="307" spans="3:5" x14ac:dyDescent="0.2">
      <c r="C307" s="3"/>
      <c r="D307" s="3"/>
      <c r="E307" s="5"/>
    </row>
    <row r="308" spans="3:5" x14ac:dyDescent="0.2">
      <c r="C308" s="3"/>
      <c r="D308" s="3"/>
      <c r="E308" s="5"/>
    </row>
    <row r="309" spans="3:5" x14ac:dyDescent="0.2">
      <c r="C309" s="3"/>
      <c r="D309" s="3"/>
      <c r="E309" s="5"/>
    </row>
    <row r="310" spans="3:5" x14ac:dyDescent="0.2">
      <c r="C310" s="3"/>
      <c r="D310" s="3"/>
      <c r="E310" s="5"/>
    </row>
    <row r="311" spans="3:5" x14ac:dyDescent="0.2">
      <c r="C311" s="3"/>
      <c r="D311" s="3"/>
      <c r="E311" s="5"/>
    </row>
    <row r="312" spans="3:5" x14ac:dyDescent="0.2">
      <c r="C312" s="3"/>
      <c r="D312" s="3"/>
      <c r="E312" s="5"/>
    </row>
    <row r="313" spans="3:5" x14ac:dyDescent="0.2">
      <c r="C313" s="3"/>
      <c r="D313" s="3"/>
      <c r="E313" s="5"/>
    </row>
    <row r="314" spans="3:5" x14ac:dyDescent="0.2">
      <c r="C314" s="3"/>
      <c r="D314" s="3"/>
      <c r="E314" s="5"/>
    </row>
    <row r="315" spans="3:5" x14ac:dyDescent="0.2">
      <c r="C315" s="3"/>
      <c r="D315" s="3"/>
      <c r="E315" s="5"/>
    </row>
    <row r="316" spans="3:5" x14ac:dyDescent="0.2">
      <c r="C316" s="3"/>
      <c r="D316" s="3"/>
      <c r="E316" s="5"/>
    </row>
    <row r="317" spans="3:5" x14ac:dyDescent="0.2">
      <c r="C317" s="3"/>
      <c r="D317" s="3"/>
      <c r="E317" s="5"/>
    </row>
    <row r="318" spans="3:5" x14ac:dyDescent="0.2">
      <c r="C318" s="3"/>
      <c r="D318" s="3"/>
      <c r="E318" s="5"/>
    </row>
    <row r="319" spans="3:5" x14ac:dyDescent="0.2">
      <c r="C319" s="3"/>
      <c r="D319" s="3"/>
      <c r="E319" s="5"/>
    </row>
    <row r="320" spans="3:5" x14ac:dyDescent="0.2">
      <c r="C320" s="3"/>
      <c r="D320" s="3"/>
      <c r="E320" s="5"/>
    </row>
    <row r="321" spans="3:5" x14ac:dyDescent="0.2">
      <c r="C321" s="3"/>
      <c r="D321" s="3"/>
      <c r="E321" s="5"/>
    </row>
    <row r="322" spans="3:5" x14ac:dyDescent="0.2">
      <c r="C322" s="3"/>
      <c r="D322" s="3"/>
      <c r="E322" s="5"/>
    </row>
    <row r="323" spans="3:5" x14ac:dyDescent="0.2">
      <c r="C323" s="3"/>
      <c r="D323" s="3"/>
      <c r="E323" s="5"/>
    </row>
    <row r="324" spans="3:5" x14ac:dyDescent="0.2">
      <c r="C324" s="3"/>
      <c r="D324" s="3"/>
      <c r="E324" s="5"/>
    </row>
    <row r="325" spans="3:5" x14ac:dyDescent="0.2">
      <c r="C325" s="3"/>
      <c r="D325" s="3"/>
      <c r="E325" s="5"/>
    </row>
    <row r="326" spans="3:5" x14ac:dyDescent="0.2">
      <c r="C326" s="3"/>
      <c r="D326" s="3"/>
      <c r="E326" s="5"/>
    </row>
    <row r="327" spans="3:5" x14ac:dyDescent="0.2">
      <c r="C327" s="3"/>
      <c r="D327" s="3"/>
      <c r="E327" s="5"/>
    </row>
    <row r="328" spans="3:5" x14ac:dyDescent="0.2">
      <c r="C328" s="3"/>
      <c r="D328" s="3"/>
      <c r="E328" s="5"/>
    </row>
    <row r="329" spans="3:5" x14ac:dyDescent="0.2">
      <c r="C329" s="3"/>
      <c r="D329" s="3"/>
      <c r="E329" s="5"/>
    </row>
    <row r="330" spans="3:5" x14ac:dyDescent="0.2">
      <c r="C330" s="3"/>
      <c r="D330" s="3"/>
      <c r="E330" s="5"/>
    </row>
    <row r="331" spans="3:5" x14ac:dyDescent="0.2">
      <c r="C331" s="3"/>
      <c r="D331" s="3"/>
      <c r="E331" s="5"/>
    </row>
    <row r="332" spans="3:5" x14ac:dyDescent="0.2">
      <c r="C332" s="3"/>
      <c r="D332" s="3"/>
      <c r="E332" s="5"/>
    </row>
    <row r="333" spans="3:5" x14ac:dyDescent="0.2">
      <c r="C333" s="3"/>
      <c r="D333" s="3"/>
      <c r="E333" s="5"/>
    </row>
    <row r="334" spans="3:5" x14ac:dyDescent="0.2">
      <c r="C334" s="3"/>
      <c r="D334" s="3"/>
      <c r="E334" s="5"/>
    </row>
    <row r="335" spans="3:5" x14ac:dyDescent="0.2">
      <c r="C335" s="3"/>
      <c r="D335" s="3"/>
      <c r="E335" s="5"/>
    </row>
    <row r="336" spans="3:5" x14ac:dyDescent="0.2">
      <c r="C336" s="3"/>
      <c r="D336" s="3"/>
      <c r="E336" s="5"/>
    </row>
    <row r="337" spans="3:5" x14ac:dyDescent="0.2">
      <c r="C337" s="3"/>
      <c r="D337" s="3"/>
      <c r="E337" s="5"/>
    </row>
    <row r="338" spans="3:5" x14ac:dyDescent="0.2">
      <c r="C338" s="3"/>
      <c r="D338" s="3"/>
      <c r="E338" s="5"/>
    </row>
    <row r="339" spans="3:5" x14ac:dyDescent="0.2">
      <c r="C339" s="3"/>
      <c r="D339" s="3"/>
      <c r="E339" s="5"/>
    </row>
    <row r="340" spans="3:5" x14ac:dyDescent="0.2">
      <c r="C340" s="3"/>
      <c r="D340" s="3"/>
      <c r="E340" s="5"/>
    </row>
    <row r="341" spans="3:5" x14ac:dyDescent="0.2">
      <c r="C341" s="3"/>
      <c r="D341" s="3"/>
      <c r="E341" s="5"/>
    </row>
    <row r="342" spans="3:5" x14ac:dyDescent="0.2">
      <c r="C342" s="3"/>
      <c r="D342" s="3"/>
      <c r="E342" s="5"/>
    </row>
    <row r="343" spans="3:5" x14ac:dyDescent="0.2">
      <c r="C343" s="3"/>
      <c r="D343" s="3"/>
      <c r="E343" s="5"/>
    </row>
    <row r="344" spans="3:5" x14ac:dyDescent="0.2">
      <c r="C344" s="3"/>
      <c r="D344" s="3"/>
      <c r="E344" s="5"/>
    </row>
    <row r="345" spans="3:5" x14ac:dyDescent="0.2">
      <c r="C345" s="3"/>
      <c r="D345" s="3"/>
      <c r="E345" s="5"/>
    </row>
    <row r="346" spans="3:5" x14ac:dyDescent="0.2">
      <c r="C346" s="3"/>
      <c r="D346" s="3"/>
      <c r="E346" s="5"/>
    </row>
    <row r="347" spans="3:5" x14ac:dyDescent="0.2">
      <c r="C347" s="3"/>
      <c r="D347" s="3"/>
      <c r="E347" s="5"/>
    </row>
    <row r="348" spans="3:5" x14ac:dyDescent="0.2">
      <c r="C348" s="3"/>
      <c r="D348" s="3"/>
      <c r="E348" s="5"/>
    </row>
    <row r="349" spans="3:5" x14ac:dyDescent="0.2">
      <c r="C349" s="3"/>
      <c r="D349" s="3"/>
      <c r="E349" s="5"/>
    </row>
    <row r="350" spans="3:5" x14ac:dyDescent="0.2">
      <c r="C350" s="3"/>
      <c r="D350" s="3"/>
      <c r="E350" s="5"/>
    </row>
    <row r="351" spans="3:5" x14ac:dyDescent="0.2">
      <c r="C351" s="3"/>
      <c r="D351" s="3"/>
      <c r="E351" s="5"/>
    </row>
    <row r="352" spans="3:5" x14ac:dyDescent="0.2">
      <c r="C352" s="3"/>
      <c r="D352" s="3"/>
      <c r="E352" s="5"/>
    </row>
    <row r="353" spans="3:5" x14ac:dyDescent="0.2">
      <c r="C353" s="3"/>
      <c r="D353" s="3"/>
      <c r="E353" s="5"/>
    </row>
    <row r="354" spans="3:5" x14ac:dyDescent="0.2">
      <c r="C354" s="3"/>
      <c r="D354" s="3"/>
      <c r="E354" s="5"/>
    </row>
    <row r="355" spans="3:5" x14ac:dyDescent="0.2">
      <c r="C355" s="3"/>
      <c r="D355" s="3"/>
      <c r="E355" s="5"/>
    </row>
    <row r="356" spans="3:5" x14ac:dyDescent="0.2">
      <c r="C356" s="3"/>
      <c r="D356" s="3"/>
      <c r="E356" s="5"/>
    </row>
    <row r="357" spans="3:5" x14ac:dyDescent="0.2">
      <c r="C357" s="3"/>
      <c r="D357" s="3"/>
      <c r="E357" s="5"/>
    </row>
    <row r="358" spans="3:5" x14ac:dyDescent="0.2">
      <c r="C358" s="3"/>
      <c r="D358" s="3"/>
      <c r="E358" s="5"/>
    </row>
    <row r="359" spans="3:5" x14ac:dyDescent="0.2">
      <c r="C359" s="3"/>
      <c r="D359" s="3"/>
      <c r="E359" s="5"/>
    </row>
    <row r="360" spans="3:5" x14ac:dyDescent="0.2">
      <c r="C360" s="3"/>
      <c r="D360" s="3"/>
      <c r="E360" s="5"/>
    </row>
    <row r="361" spans="3:5" x14ac:dyDescent="0.2">
      <c r="C361" s="3"/>
      <c r="D361" s="3"/>
      <c r="E361" s="5"/>
    </row>
    <row r="362" spans="3:5" x14ac:dyDescent="0.2">
      <c r="C362" s="3"/>
      <c r="D362" s="3"/>
      <c r="E362" s="5"/>
    </row>
    <row r="363" spans="3:5" x14ac:dyDescent="0.2">
      <c r="C363" s="3"/>
      <c r="D363" s="3"/>
      <c r="E363" s="5"/>
    </row>
    <row r="364" spans="3:5" x14ac:dyDescent="0.2">
      <c r="C364" s="3"/>
      <c r="D364" s="3"/>
      <c r="E364" s="5"/>
    </row>
    <row r="365" spans="3:5" x14ac:dyDescent="0.2">
      <c r="C365" s="3"/>
      <c r="D365" s="3"/>
      <c r="E365" s="5"/>
    </row>
    <row r="366" spans="3:5" x14ac:dyDescent="0.2">
      <c r="C366" s="3"/>
      <c r="D366" s="3"/>
      <c r="E366" s="5"/>
    </row>
    <row r="367" spans="3:5" x14ac:dyDescent="0.2">
      <c r="C367" s="3"/>
      <c r="D367" s="3"/>
      <c r="E367" s="5"/>
    </row>
    <row r="368" spans="3:5" x14ac:dyDescent="0.2">
      <c r="C368" s="3"/>
      <c r="D368" s="3"/>
      <c r="E368" s="5"/>
    </row>
    <row r="369" spans="3:5" x14ac:dyDescent="0.2">
      <c r="C369" s="3"/>
      <c r="D369" s="3"/>
      <c r="E369" s="5"/>
    </row>
    <row r="370" spans="3:5" x14ac:dyDescent="0.2">
      <c r="C370" s="3"/>
      <c r="D370" s="3"/>
      <c r="E370" s="5"/>
    </row>
    <row r="371" spans="3:5" x14ac:dyDescent="0.2">
      <c r="C371" s="3"/>
      <c r="D371" s="3"/>
      <c r="E371" s="5"/>
    </row>
    <row r="372" spans="3:5" x14ac:dyDescent="0.2">
      <c r="C372" s="3"/>
      <c r="D372" s="3"/>
      <c r="E372" s="5"/>
    </row>
    <row r="373" spans="3:5" x14ac:dyDescent="0.2">
      <c r="C373" s="3"/>
      <c r="D373" s="3"/>
      <c r="E373" s="5"/>
    </row>
    <row r="374" spans="3:5" x14ac:dyDescent="0.2">
      <c r="C374" s="3"/>
      <c r="D374" s="3"/>
      <c r="E374" s="5"/>
    </row>
    <row r="375" spans="3:5" x14ac:dyDescent="0.2">
      <c r="C375" s="3"/>
      <c r="D375" s="3"/>
      <c r="E375" s="5"/>
    </row>
    <row r="376" spans="3:5" x14ac:dyDescent="0.2">
      <c r="C376" s="3"/>
      <c r="D376" s="3"/>
      <c r="E376" s="5"/>
    </row>
    <row r="377" spans="3:5" x14ac:dyDescent="0.2">
      <c r="C377" s="3"/>
      <c r="D377" s="3"/>
      <c r="E377" s="5"/>
    </row>
    <row r="378" spans="3:5" x14ac:dyDescent="0.2">
      <c r="C378" s="3"/>
      <c r="D378" s="3"/>
      <c r="E378" s="5"/>
    </row>
    <row r="379" spans="3:5" x14ac:dyDescent="0.2">
      <c r="C379" s="3"/>
      <c r="D379" s="3"/>
      <c r="E379" s="5"/>
    </row>
    <row r="380" spans="3:5" x14ac:dyDescent="0.2">
      <c r="C380" s="3"/>
      <c r="D380" s="3"/>
      <c r="E380" s="5"/>
    </row>
    <row r="381" spans="3:5" x14ac:dyDescent="0.2">
      <c r="C381" s="3"/>
      <c r="D381" s="3"/>
      <c r="E381" s="5"/>
    </row>
    <row r="382" spans="3:5" x14ac:dyDescent="0.2">
      <c r="C382" s="3"/>
      <c r="D382" s="3"/>
      <c r="E382" s="5"/>
    </row>
    <row r="383" spans="3:5" x14ac:dyDescent="0.2">
      <c r="C383" s="3"/>
      <c r="D383" s="3"/>
      <c r="E383" s="5"/>
    </row>
  </sheetData>
  <mergeCells count="1">
    <mergeCell ref="A20:H20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workbookViewId="0">
      <selection activeCell="A26" sqref="A26:A27"/>
    </sheetView>
  </sheetViews>
  <sheetFormatPr baseColWidth="10" defaultRowHeight="12.75" x14ac:dyDescent="0.2"/>
  <cols>
    <col min="1" max="1" width="47.42578125" style="3" customWidth="1"/>
    <col min="2" max="2" width="10.7109375" style="4" customWidth="1"/>
    <col min="3" max="4" width="10.7109375" style="9" customWidth="1"/>
    <col min="5" max="5" width="10.7109375" style="10" customWidth="1"/>
    <col min="6" max="7" width="10.7109375" style="3" customWidth="1"/>
    <col min="8" max="8" width="10.7109375" style="5" customWidth="1"/>
    <col min="9" max="9" width="14.7109375" style="3" bestFit="1" customWidth="1"/>
    <col min="10" max="11" width="15.85546875" style="3" customWidth="1"/>
    <col min="12" max="12" width="31.7109375" style="3" customWidth="1"/>
    <col min="13" max="13" width="11.42578125" style="3"/>
    <col min="14" max="14" width="12.5703125" style="3" bestFit="1" customWidth="1"/>
    <col min="15" max="16384" width="11.42578125" style="3"/>
  </cols>
  <sheetData>
    <row r="1" spans="1:8" x14ac:dyDescent="0.2">
      <c r="C1" s="3"/>
      <c r="D1" s="3"/>
      <c r="E1" s="3"/>
    </row>
    <row r="2" spans="1:8" ht="18" x14ac:dyDescent="0.25">
      <c r="B2" s="1" t="s">
        <v>269</v>
      </c>
      <c r="C2" s="3"/>
      <c r="D2" s="3"/>
      <c r="E2" s="3"/>
    </row>
    <row r="3" spans="1:8" ht="16.5" x14ac:dyDescent="0.3">
      <c r="B3" s="2" t="s">
        <v>266</v>
      </c>
      <c r="C3" s="3"/>
      <c r="D3" s="3"/>
      <c r="E3" s="3"/>
    </row>
    <row r="4" spans="1:8" x14ac:dyDescent="0.2">
      <c r="C4" s="3"/>
      <c r="D4" s="3"/>
      <c r="E4" s="3"/>
    </row>
    <row r="5" spans="1:8" ht="13.5" thickBot="1" x14ac:dyDescent="0.25">
      <c r="A5" s="6"/>
      <c r="C5" s="3"/>
      <c r="D5" s="3"/>
      <c r="E5" s="3"/>
      <c r="H5" s="7"/>
    </row>
    <row r="6" spans="1:8" ht="19.5" customHeight="1" thickBot="1" x14ac:dyDescent="0.35">
      <c r="A6" s="32" t="s">
        <v>36</v>
      </c>
      <c r="B6" s="33">
        <v>2016</v>
      </c>
      <c r="C6" s="33">
        <v>2015</v>
      </c>
      <c r="D6" s="33">
        <v>2014</v>
      </c>
      <c r="E6" s="34">
        <v>2013</v>
      </c>
      <c r="F6" s="33">
        <v>2012</v>
      </c>
      <c r="G6" s="33">
        <v>2011</v>
      </c>
      <c r="H6" s="35">
        <v>2010</v>
      </c>
    </row>
    <row r="7" spans="1:8" ht="22.5" customHeight="1" thickBot="1" x14ac:dyDescent="0.25">
      <c r="A7" s="36" t="s">
        <v>37</v>
      </c>
      <c r="B7" s="37">
        <f>ROUND(SUM(B8:B16)+SUM(B20:B24),0)</f>
        <v>2482447461</v>
      </c>
      <c r="C7" s="38">
        <f t="shared" ref="C7:H7" si="0">ROUND(SUM(C8:C16)+SUM(C20:C24),0)</f>
        <v>2162984809</v>
      </c>
      <c r="D7" s="38">
        <f t="shared" si="0"/>
        <v>2143332231</v>
      </c>
      <c r="E7" s="39">
        <f t="shared" si="0"/>
        <v>2325594722</v>
      </c>
      <c r="F7" s="37">
        <f t="shared" si="0"/>
        <v>1449947547</v>
      </c>
      <c r="G7" s="37">
        <f t="shared" si="0"/>
        <v>1324244973</v>
      </c>
      <c r="H7" s="40">
        <f t="shared" si="0"/>
        <v>1082421514</v>
      </c>
    </row>
    <row r="8" spans="1:8" ht="26.25" thickTop="1" x14ac:dyDescent="0.2">
      <c r="A8" s="27" t="s">
        <v>46</v>
      </c>
      <c r="B8" s="14">
        <v>92486583</v>
      </c>
      <c r="C8" s="14">
        <v>69665245.379999995</v>
      </c>
      <c r="D8" s="14">
        <v>71974969</v>
      </c>
      <c r="E8" s="14">
        <v>49210098</v>
      </c>
      <c r="F8" s="14">
        <v>57538055</v>
      </c>
      <c r="G8" s="14">
        <v>27315764.210000001</v>
      </c>
      <c r="H8" s="42">
        <v>23748413.359999999</v>
      </c>
    </row>
    <row r="9" spans="1:8" x14ac:dyDescent="0.2">
      <c r="A9" s="28" t="s">
        <v>250</v>
      </c>
      <c r="B9" s="41" t="s">
        <v>274</v>
      </c>
      <c r="C9" s="41" t="s">
        <v>274</v>
      </c>
      <c r="D9" s="41" t="s">
        <v>274</v>
      </c>
      <c r="E9" s="14">
        <v>451627528.47000003</v>
      </c>
      <c r="F9" s="41" t="s">
        <v>274</v>
      </c>
      <c r="G9" s="41" t="s">
        <v>274</v>
      </c>
      <c r="H9" s="43" t="s">
        <v>274</v>
      </c>
    </row>
    <row r="10" spans="1:8" x14ac:dyDescent="0.2">
      <c r="A10" s="28" t="s">
        <v>47</v>
      </c>
      <c r="B10" s="14">
        <v>86625033</v>
      </c>
      <c r="C10" s="14">
        <v>72838267.819999993</v>
      </c>
      <c r="D10" s="14">
        <v>62688731</v>
      </c>
      <c r="E10" s="14">
        <v>52306779</v>
      </c>
      <c r="F10" s="14">
        <v>82760588</v>
      </c>
      <c r="G10" s="14">
        <v>84499290</v>
      </c>
      <c r="H10" s="42">
        <v>54429718.700000003</v>
      </c>
    </row>
    <row r="11" spans="1:8" x14ac:dyDescent="0.2">
      <c r="A11" s="27" t="s">
        <v>48</v>
      </c>
      <c r="B11" s="14">
        <v>9606121</v>
      </c>
      <c r="C11" s="14">
        <v>8586625.1799999997</v>
      </c>
      <c r="D11" s="14">
        <v>8974538</v>
      </c>
      <c r="E11" s="14">
        <v>9290010</v>
      </c>
      <c r="F11" s="14">
        <v>10514771</v>
      </c>
      <c r="G11" s="14">
        <v>12094097</v>
      </c>
      <c r="H11" s="42">
        <v>11867255</v>
      </c>
    </row>
    <row r="12" spans="1:8" ht="25.5" x14ac:dyDescent="0.2">
      <c r="A12" s="27" t="s">
        <v>49</v>
      </c>
      <c r="B12" s="14">
        <v>27719507</v>
      </c>
      <c r="C12" s="14">
        <v>15358860.050000001</v>
      </c>
      <c r="D12" s="14">
        <v>12417505</v>
      </c>
      <c r="E12" s="14">
        <v>12215329</v>
      </c>
      <c r="F12" s="14">
        <v>22707076</v>
      </c>
      <c r="G12" s="14">
        <v>4739528.9399999995</v>
      </c>
      <c r="H12" s="43" t="s">
        <v>274</v>
      </c>
    </row>
    <row r="13" spans="1:8" x14ac:dyDescent="0.2">
      <c r="A13" s="27" t="s">
        <v>50</v>
      </c>
      <c r="B13" s="14">
        <v>37596938</v>
      </c>
      <c r="C13" s="14">
        <v>29768721</v>
      </c>
      <c r="D13" s="14">
        <v>26308400</v>
      </c>
      <c r="E13" s="14">
        <v>21980816</v>
      </c>
      <c r="F13" s="41" t="s">
        <v>274</v>
      </c>
      <c r="G13" s="41" t="s">
        <v>274</v>
      </c>
      <c r="H13" s="43" t="s">
        <v>274</v>
      </c>
    </row>
    <row r="14" spans="1:8" x14ac:dyDescent="0.2">
      <c r="A14" s="28" t="s">
        <v>251</v>
      </c>
      <c r="B14" s="41" t="s">
        <v>274</v>
      </c>
      <c r="C14" s="41" t="s">
        <v>274</v>
      </c>
      <c r="D14" s="41" t="s">
        <v>274</v>
      </c>
      <c r="E14" s="14">
        <v>7415283</v>
      </c>
      <c r="F14" s="41" t="s">
        <v>274</v>
      </c>
      <c r="G14" s="41" t="s">
        <v>274</v>
      </c>
      <c r="H14" s="43" t="s">
        <v>274</v>
      </c>
    </row>
    <row r="15" spans="1:8" x14ac:dyDescent="0.2">
      <c r="A15" s="27" t="s">
        <v>51</v>
      </c>
      <c r="B15" s="14">
        <v>1128648636</v>
      </c>
      <c r="C15" s="14">
        <v>1025611938.6</v>
      </c>
      <c r="D15" s="14">
        <v>968769354.02999997</v>
      </c>
      <c r="E15" s="14">
        <v>918053315.15840006</v>
      </c>
      <c r="F15" s="14">
        <v>838331689</v>
      </c>
      <c r="G15" s="14">
        <v>746012952</v>
      </c>
      <c r="H15" s="42">
        <v>661116119.98000002</v>
      </c>
    </row>
    <row r="16" spans="1:8" x14ac:dyDescent="0.2">
      <c r="A16" s="29" t="s">
        <v>52</v>
      </c>
      <c r="B16" s="19">
        <f>SUM(B17:B19)</f>
        <v>35985417</v>
      </c>
      <c r="C16" s="19">
        <f t="shared" ref="C16:H16" si="1">SUM(C17:C19)</f>
        <v>24531023.700000003</v>
      </c>
      <c r="D16" s="19">
        <f t="shared" si="1"/>
        <v>30751545.02</v>
      </c>
      <c r="E16" s="19">
        <f t="shared" si="1"/>
        <v>19406525</v>
      </c>
      <c r="F16" s="19">
        <f t="shared" si="1"/>
        <v>27153054</v>
      </c>
      <c r="G16" s="19">
        <f t="shared" si="1"/>
        <v>22722161.600000001</v>
      </c>
      <c r="H16" s="24">
        <f t="shared" si="1"/>
        <v>0</v>
      </c>
    </row>
    <row r="17" spans="1:8" x14ac:dyDescent="0.2">
      <c r="A17" s="86" t="s">
        <v>0</v>
      </c>
      <c r="B17" s="14">
        <v>20859605</v>
      </c>
      <c r="C17" s="14">
        <v>16286586.57</v>
      </c>
      <c r="D17" s="14">
        <v>19168525.02</v>
      </c>
      <c r="E17" s="14">
        <v>10620252</v>
      </c>
      <c r="F17" s="14">
        <v>16736996</v>
      </c>
      <c r="G17" s="14">
        <v>13481343</v>
      </c>
      <c r="H17" s="76">
        <v>0</v>
      </c>
    </row>
    <row r="18" spans="1:8" ht="13.5" customHeight="1" x14ac:dyDescent="0.2">
      <c r="A18" s="86" t="s">
        <v>1</v>
      </c>
      <c r="B18" s="14">
        <v>11650091</v>
      </c>
      <c r="C18" s="14">
        <v>6320911.9199999999</v>
      </c>
      <c r="D18" s="14">
        <v>8719263</v>
      </c>
      <c r="E18" s="14">
        <v>6850783</v>
      </c>
      <c r="F18" s="14">
        <v>9497870</v>
      </c>
      <c r="G18" s="14">
        <v>8788668</v>
      </c>
      <c r="H18" s="76">
        <v>0</v>
      </c>
    </row>
    <row r="19" spans="1:8" x14ac:dyDescent="0.2">
      <c r="A19" s="86" t="s">
        <v>2</v>
      </c>
      <c r="B19" s="14">
        <v>3475721</v>
      </c>
      <c r="C19" s="14">
        <v>1923525.21</v>
      </c>
      <c r="D19" s="14">
        <v>2863757</v>
      </c>
      <c r="E19" s="14">
        <v>1935490</v>
      </c>
      <c r="F19" s="14">
        <v>918188</v>
      </c>
      <c r="G19" s="14">
        <v>452150.60000000003</v>
      </c>
      <c r="H19" s="76">
        <v>0</v>
      </c>
    </row>
    <row r="20" spans="1:8" x14ac:dyDescent="0.2">
      <c r="A20" s="28" t="s">
        <v>53</v>
      </c>
      <c r="B20" s="14">
        <v>337202623.44999999</v>
      </c>
      <c r="C20" s="14">
        <v>299195849.32999998</v>
      </c>
      <c r="D20" s="14">
        <v>284214745.25</v>
      </c>
      <c r="E20" s="14">
        <v>263921914.58000001</v>
      </c>
      <c r="F20" s="14">
        <v>162934955.80000001</v>
      </c>
      <c r="G20" s="14">
        <v>169020617.45999998</v>
      </c>
      <c r="H20" s="42">
        <v>130900077.24999999</v>
      </c>
    </row>
    <row r="21" spans="1:8" ht="25.5" x14ac:dyDescent="0.2">
      <c r="A21" s="28" t="s">
        <v>54</v>
      </c>
      <c r="B21" s="14">
        <v>339729020</v>
      </c>
      <c r="C21" s="14">
        <v>301433673.25</v>
      </c>
      <c r="D21" s="14">
        <v>285933452.01999998</v>
      </c>
      <c r="E21" s="14">
        <v>274769604.44999999</v>
      </c>
      <c r="F21" s="14">
        <v>248007357.90000001</v>
      </c>
      <c r="G21" s="14">
        <v>257840561.83000001</v>
      </c>
      <c r="H21" s="42">
        <v>200359929.31999999</v>
      </c>
    </row>
    <row r="22" spans="1:8" ht="25.5" x14ac:dyDescent="0.2">
      <c r="A22" s="28" t="s">
        <v>55</v>
      </c>
      <c r="B22" s="14">
        <v>338143217</v>
      </c>
      <c r="C22" s="14">
        <v>298248356.95999998</v>
      </c>
      <c r="D22" s="14">
        <v>278904741.69999999</v>
      </c>
      <c r="E22" s="14">
        <v>245396791.09999999</v>
      </c>
      <c r="F22" s="41" t="s">
        <v>274</v>
      </c>
      <c r="G22" s="41" t="s">
        <v>274</v>
      </c>
      <c r="H22" s="43" t="s">
        <v>274</v>
      </c>
    </row>
    <row r="23" spans="1:8" ht="25.5" x14ac:dyDescent="0.2">
      <c r="A23" s="28" t="s">
        <v>216</v>
      </c>
      <c r="B23" s="14">
        <v>48685527</v>
      </c>
      <c r="C23" s="41" t="s">
        <v>274</v>
      </c>
      <c r="D23" s="41" t="s">
        <v>274</v>
      </c>
      <c r="E23" s="41" t="s">
        <v>274</v>
      </c>
      <c r="F23" s="41" t="s">
        <v>274</v>
      </c>
      <c r="G23" s="41" t="s">
        <v>274</v>
      </c>
      <c r="H23" s="43" t="s">
        <v>274</v>
      </c>
    </row>
    <row r="24" spans="1:8" ht="39" thickBot="1" x14ac:dyDescent="0.25">
      <c r="A24" s="30" t="s">
        <v>56</v>
      </c>
      <c r="B24" s="25">
        <v>18839</v>
      </c>
      <c r="C24" s="25">
        <v>17746248</v>
      </c>
      <c r="D24" s="25">
        <v>112394250</v>
      </c>
      <c r="E24" s="25">
        <v>728</v>
      </c>
      <c r="F24" s="25">
        <v>0</v>
      </c>
      <c r="G24" s="25">
        <v>0</v>
      </c>
      <c r="H24" s="31">
        <v>0</v>
      </c>
    </row>
    <row r="25" spans="1:8" x14ac:dyDescent="0.2">
      <c r="A25" s="4"/>
    </row>
    <row r="26" spans="1:8" ht="13.5" x14ac:dyDescent="0.25">
      <c r="A26" s="44" t="s">
        <v>275</v>
      </c>
      <c r="B26" s="3"/>
      <c r="C26" s="3"/>
      <c r="D26" s="3"/>
      <c r="E26" s="3"/>
    </row>
    <row r="27" spans="1:8" ht="13.5" x14ac:dyDescent="0.25">
      <c r="A27" s="44" t="s">
        <v>276</v>
      </c>
      <c r="B27" s="3"/>
      <c r="C27" s="3"/>
      <c r="D27" s="3"/>
      <c r="E27" s="3"/>
    </row>
    <row r="28" spans="1:8" x14ac:dyDescent="0.2">
      <c r="B28" s="3"/>
      <c r="C28" s="3"/>
      <c r="D28" s="3"/>
      <c r="E28" s="3"/>
    </row>
    <row r="29" spans="1:8" x14ac:dyDescent="0.2">
      <c r="C29" s="3"/>
      <c r="D29" s="3"/>
      <c r="E29" s="3"/>
    </row>
    <row r="30" spans="1:8" x14ac:dyDescent="0.2">
      <c r="C30" s="3"/>
      <c r="D30" s="3"/>
      <c r="E30" s="3"/>
    </row>
    <row r="31" spans="1:8" x14ac:dyDescent="0.2">
      <c r="C31" s="3"/>
      <c r="D31" s="3"/>
      <c r="E31" s="3"/>
    </row>
    <row r="32" spans="1:8" x14ac:dyDescent="0.2">
      <c r="C32" s="3"/>
      <c r="D32" s="3"/>
      <c r="E32" s="3"/>
    </row>
    <row r="33" spans="2:5" x14ac:dyDescent="0.2">
      <c r="C33" s="3"/>
      <c r="D33" s="3"/>
      <c r="E33" s="3"/>
    </row>
    <row r="34" spans="2:5" x14ac:dyDescent="0.2">
      <c r="B34" s="3"/>
      <c r="C34" s="3"/>
      <c r="D34" s="3"/>
      <c r="E34" s="3"/>
    </row>
    <row r="35" spans="2:5" x14ac:dyDescent="0.2">
      <c r="B35" s="3"/>
      <c r="C35" s="3"/>
      <c r="D35" s="3"/>
      <c r="E35" s="3"/>
    </row>
    <row r="36" spans="2:5" x14ac:dyDescent="0.2">
      <c r="B36" s="3"/>
      <c r="C36" s="3"/>
      <c r="D36" s="3"/>
      <c r="E36" s="3"/>
    </row>
    <row r="37" spans="2:5" x14ac:dyDescent="0.2">
      <c r="B37" s="3"/>
      <c r="C37" s="3"/>
      <c r="D37" s="3"/>
      <c r="E37" s="3"/>
    </row>
    <row r="38" spans="2:5" x14ac:dyDescent="0.2">
      <c r="B38" s="3"/>
      <c r="C38" s="3"/>
      <c r="D38" s="3"/>
      <c r="E38" s="3"/>
    </row>
    <row r="39" spans="2:5" x14ac:dyDescent="0.2">
      <c r="B39" s="3"/>
      <c r="C39" s="3"/>
      <c r="D39" s="3"/>
      <c r="E39" s="3"/>
    </row>
    <row r="40" spans="2:5" x14ac:dyDescent="0.2">
      <c r="B40" s="3"/>
      <c r="C40" s="3"/>
      <c r="D40" s="3"/>
      <c r="E40" s="3"/>
    </row>
    <row r="41" spans="2:5" x14ac:dyDescent="0.2">
      <c r="B41" s="3"/>
      <c r="C41" s="3"/>
      <c r="D41" s="3"/>
      <c r="E41" s="3"/>
    </row>
    <row r="42" spans="2:5" x14ac:dyDescent="0.2">
      <c r="B42" s="3"/>
      <c r="C42" s="3"/>
      <c r="D42" s="3"/>
      <c r="E42" s="3"/>
    </row>
    <row r="43" spans="2:5" x14ac:dyDescent="0.2">
      <c r="B43" s="3"/>
      <c r="C43" s="3"/>
      <c r="D43" s="3"/>
      <c r="E43" s="3"/>
    </row>
    <row r="44" spans="2:5" x14ac:dyDescent="0.2">
      <c r="B44" s="3"/>
      <c r="C44" s="3"/>
      <c r="D44" s="3"/>
      <c r="E44" s="3"/>
    </row>
    <row r="45" spans="2:5" x14ac:dyDescent="0.2">
      <c r="B45" s="3"/>
      <c r="C45" s="3"/>
      <c r="D45" s="3"/>
      <c r="E45" s="3"/>
    </row>
    <row r="46" spans="2:5" x14ac:dyDescent="0.2">
      <c r="B46" s="3"/>
      <c r="C46" s="3"/>
      <c r="D46" s="3"/>
      <c r="E46" s="3"/>
    </row>
    <row r="47" spans="2:5" x14ac:dyDescent="0.2">
      <c r="B47" s="3"/>
      <c r="C47" s="3"/>
      <c r="D47" s="3"/>
      <c r="E47" s="3"/>
    </row>
    <row r="48" spans="2:5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1" spans="2:5" x14ac:dyDescent="0.2">
      <c r="B51" s="3"/>
      <c r="C51" s="3"/>
      <c r="D51" s="3"/>
      <c r="E51" s="3"/>
    </row>
    <row r="52" spans="2:5" x14ac:dyDescent="0.2">
      <c r="B52" s="3"/>
      <c r="C52" s="3"/>
      <c r="D52" s="3"/>
      <c r="E52" s="3"/>
    </row>
    <row r="53" spans="2:5" x14ac:dyDescent="0.2">
      <c r="B53" s="3"/>
      <c r="C53" s="3"/>
      <c r="D53" s="3"/>
      <c r="E53" s="3"/>
    </row>
    <row r="54" spans="2:5" x14ac:dyDescent="0.2">
      <c r="B54" s="3"/>
      <c r="C54" s="3"/>
      <c r="D54" s="3"/>
      <c r="E54" s="3"/>
    </row>
    <row r="55" spans="2:5" x14ac:dyDescent="0.2">
      <c r="B55" s="3"/>
      <c r="C55" s="3"/>
      <c r="D55" s="3"/>
      <c r="E55" s="3"/>
    </row>
    <row r="56" spans="2:5" x14ac:dyDescent="0.2">
      <c r="B56" s="3"/>
      <c r="C56" s="3"/>
      <c r="D56" s="3"/>
      <c r="E56" s="3"/>
    </row>
    <row r="57" spans="2:5" x14ac:dyDescent="0.2">
      <c r="B57" s="3"/>
      <c r="C57" s="3"/>
      <c r="D57" s="3"/>
      <c r="E57" s="3"/>
    </row>
    <row r="58" spans="2:5" x14ac:dyDescent="0.2">
      <c r="B58" s="3"/>
      <c r="C58" s="3"/>
      <c r="D58" s="3"/>
      <c r="E58" s="3"/>
    </row>
    <row r="59" spans="2:5" x14ac:dyDescent="0.2">
      <c r="B59" s="3"/>
      <c r="C59" s="3"/>
      <c r="D59" s="3"/>
      <c r="E59" s="3"/>
    </row>
    <row r="60" spans="2:5" x14ac:dyDescent="0.2">
      <c r="B60" s="3"/>
      <c r="C60" s="3"/>
      <c r="D60" s="3"/>
      <c r="E60" s="3"/>
    </row>
    <row r="61" spans="2:5" x14ac:dyDescent="0.2">
      <c r="B61" s="3"/>
      <c r="C61" s="3"/>
      <c r="D61" s="3"/>
      <c r="E61" s="3"/>
    </row>
    <row r="62" spans="2:5" x14ac:dyDescent="0.2">
      <c r="B62" s="3"/>
      <c r="C62" s="3"/>
      <c r="D62" s="3"/>
      <c r="E62" s="3"/>
    </row>
    <row r="63" spans="2:5" x14ac:dyDescent="0.2">
      <c r="B63" s="3"/>
      <c r="C63" s="3"/>
      <c r="D63" s="3"/>
      <c r="E63" s="3"/>
    </row>
    <row r="64" spans="2:5" x14ac:dyDescent="0.2">
      <c r="B64" s="3"/>
      <c r="C64" s="3"/>
      <c r="D64" s="3"/>
      <c r="E64" s="3"/>
    </row>
    <row r="65" spans="2:5" x14ac:dyDescent="0.2">
      <c r="B65" s="3"/>
      <c r="C65" s="3"/>
      <c r="D65" s="3"/>
      <c r="E65" s="3"/>
    </row>
    <row r="66" spans="2:5" x14ac:dyDescent="0.2">
      <c r="B66" s="3"/>
      <c r="C66" s="3"/>
      <c r="D66" s="3"/>
      <c r="E66" s="3"/>
    </row>
    <row r="67" spans="2:5" x14ac:dyDescent="0.2">
      <c r="B67" s="3"/>
      <c r="C67" s="3"/>
      <c r="D67" s="3"/>
      <c r="E67" s="3"/>
    </row>
    <row r="68" spans="2:5" x14ac:dyDescent="0.2">
      <c r="B68" s="3"/>
      <c r="C68" s="3"/>
      <c r="D68" s="3"/>
      <c r="E68" s="3"/>
    </row>
    <row r="69" spans="2:5" x14ac:dyDescent="0.2">
      <c r="B69" s="3"/>
      <c r="C69" s="3"/>
      <c r="D69" s="3"/>
      <c r="E69" s="3"/>
    </row>
    <row r="70" spans="2:5" x14ac:dyDescent="0.2">
      <c r="B70" s="3"/>
      <c r="C70" s="3"/>
      <c r="D70" s="3"/>
      <c r="E70" s="3"/>
    </row>
    <row r="71" spans="2:5" x14ac:dyDescent="0.2">
      <c r="B71" s="3"/>
      <c r="C71" s="3"/>
      <c r="D71" s="3"/>
      <c r="E71" s="3"/>
    </row>
    <row r="72" spans="2:5" x14ac:dyDescent="0.2">
      <c r="B72" s="3"/>
      <c r="C72" s="3"/>
      <c r="D72" s="3"/>
      <c r="E72" s="3"/>
    </row>
    <row r="73" spans="2:5" x14ac:dyDescent="0.2">
      <c r="B73" s="3"/>
      <c r="C73" s="3"/>
      <c r="D73" s="3"/>
      <c r="E73" s="3"/>
    </row>
    <row r="74" spans="2:5" x14ac:dyDescent="0.2">
      <c r="B74" s="3"/>
      <c r="C74" s="3"/>
      <c r="D74" s="3"/>
      <c r="E74" s="3"/>
    </row>
    <row r="75" spans="2:5" x14ac:dyDescent="0.2">
      <c r="B75" s="3"/>
      <c r="C75" s="3"/>
      <c r="D75" s="3"/>
      <c r="E75" s="3"/>
    </row>
    <row r="76" spans="2:5" x14ac:dyDescent="0.2">
      <c r="B76" s="3"/>
      <c r="C76" s="3"/>
      <c r="D76" s="3"/>
      <c r="E76" s="3"/>
    </row>
    <row r="77" spans="2:5" x14ac:dyDescent="0.2">
      <c r="B77" s="3"/>
      <c r="C77" s="3"/>
      <c r="D77" s="3"/>
      <c r="E77" s="3"/>
    </row>
    <row r="78" spans="2:5" x14ac:dyDescent="0.2">
      <c r="B78" s="3"/>
      <c r="C78" s="3"/>
      <c r="D78" s="3"/>
      <c r="E78" s="3"/>
    </row>
    <row r="79" spans="2:5" x14ac:dyDescent="0.2">
      <c r="B79" s="3"/>
      <c r="C79" s="3"/>
      <c r="D79" s="3"/>
      <c r="E79" s="3"/>
    </row>
    <row r="80" spans="2:5" x14ac:dyDescent="0.2">
      <c r="B80" s="3"/>
      <c r="C80" s="3"/>
      <c r="D80" s="3"/>
      <c r="E80" s="3"/>
    </row>
    <row r="81" spans="2:5" x14ac:dyDescent="0.2">
      <c r="B81" s="3"/>
      <c r="C81" s="3"/>
      <c r="D81" s="3"/>
      <c r="E81" s="3"/>
    </row>
    <row r="82" spans="2:5" x14ac:dyDescent="0.2">
      <c r="B82" s="3"/>
      <c r="C82" s="3"/>
      <c r="D82" s="3"/>
      <c r="E82" s="3"/>
    </row>
    <row r="83" spans="2:5" x14ac:dyDescent="0.2">
      <c r="B83" s="3"/>
      <c r="C83" s="3"/>
      <c r="D83" s="3"/>
      <c r="E83" s="3"/>
    </row>
    <row r="84" spans="2:5" x14ac:dyDescent="0.2">
      <c r="B84" s="3"/>
      <c r="C84" s="3"/>
      <c r="D84" s="3"/>
      <c r="E84" s="3"/>
    </row>
    <row r="85" spans="2:5" x14ac:dyDescent="0.2">
      <c r="B85" s="3"/>
      <c r="C85" s="3"/>
      <c r="D85" s="3"/>
      <c r="E85" s="3"/>
    </row>
    <row r="86" spans="2:5" x14ac:dyDescent="0.2">
      <c r="B86" s="3"/>
      <c r="C86" s="3"/>
      <c r="D86" s="3"/>
      <c r="E86" s="3"/>
    </row>
    <row r="87" spans="2:5" x14ac:dyDescent="0.2">
      <c r="B87" s="3"/>
      <c r="C87" s="3"/>
      <c r="D87" s="3"/>
      <c r="E87" s="3"/>
    </row>
    <row r="88" spans="2:5" x14ac:dyDescent="0.2">
      <c r="B88" s="3"/>
      <c r="C88" s="3"/>
      <c r="D88" s="3"/>
      <c r="E88" s="3"/>
    </row>
    <row r="89" spans="2:5" x14ac:dyDescent="0.2">
      <c r="B89" s="3"/>
      <c r="C89" s="3"/>
      <c r="D89" s="3"/>
      <c r="E89" s="3"/>
    </row>
    <row r="90" spans="2:5" x14ac:dyDescent="0.2">
      <c r="B90" s="3"/>
      <c r="C90" s="3"/>
      <c r="D90" s="3"/>
      <c r="E90" s="3"/>
    </row>
    <row r="91" spans="2:5" x14ac:dyDescent="0.2">
      <c r="B91" s="3"/>
      <c r="C91" s="3"/>
      <c r="D91" s="3"/>
      <c r="E91" s="3"/>
    </row>
    <row r="92" spans="2:5" x14ac:dyDescent="0.2">
      <c r="B92" s="3"/>
      <c r="C92" s="3"/>
      <c r="D92" s="3"/>
      <c r="E92" s="3"/>
    </row>
    <row r="93" spans="2:5" x14ac:dyDescent="0.2">
      <c r="B93" s="3"/>
      <c r="C93" s="3"/>
      <c r="D93" s="3"/>
      <c r="E93" s="3"/>
    </row>
    <row r="94" spans="2:5" x14ac:dyDescent="0.2">
      <c r="B94" s="3"/>
      <c r="C94" s="3"/>
      <c r="D94" s="3"/>
      <c r="E94" s="3"/>
    </row>
    <row r="95" spans="2:5" x14ac:dyDescent="0.2">
      <c r="B95" s="3"/>
      <c r="C95" s="3"/>
      <c r="D95" s="3"/>
      <c r="E95" s="3"/>
    </row>
    <row r="96" spans="2:5" x14ac:dyDescent="0.2">
      <c r="B96" s="3"/>
      <c r="C96" s="3"/>
      <c r="D96" s="3"/>
      <c r="E96" s="3"/>
    </row>
    <row r="97" spans="2:5" x14ac:dyDescent="0.2">
      <c r="B97" s="3"/>
      <c r="C97" s="3"/>
      <c r="D97" s="3"/>
      <c r="E97" s="3"/>
    </row>
    <row r="98" spans="2:5" x14ac:dyDescent="0.2">
      <c r="B98" s="3"/>
      <c r="C98" s="3"/>
      <c r="D98" s="3"/>
      <c r="E98" s="3"/>
    </row>
    <row r="99" spans="2:5" x14ac:dyDescent="0.2">
      <c r="B99" s="3"/>
      <c r="C99" s="3"/>
      <c r="D99" s="3"/>
      <c r="E99" s="3"/>
    </row>
    <row r="100" spans="2:5" x14ac:dyDescent="0.2">
      <c r="B100" s="3"/>
      <c r="C100" s="3"/>
      <c r="D100" s="3"/>
      <c r="E100" s="3"/>
    </row>
    <row r="101" spans="2:5" x14ac:dyDescent="0.2">
      <c r="B101" s="3"/>
      <c r="C101" s="3"/>
      <c r="D101" s="3"/>
      <c r="E101" s="3"/>
    </row>
    <row r="102" spans="2:5" x14ac:dyDescent="0.2">
      <c r="B102" s="3"/>
      <c r="C102" s="3"/>
      <c r="D102" s="3"/>
      <c r="E102" s="3"/>
    </row>
    <row r="103" spans="2:5" x14ac:dyDescent="0.2">
      <c r="B103" s="3"/>
      <c r="C103" s="3"/>
      <c r="D103" s="3"/>
      <c r="E103" s="3"/>
    </row>
    <row r="104" spans="2:5" x14ac:dyDescent="0.2">
      <c r="B104" s="3"/>
      <c r="C104" s="3"/>
      <c r="D104" s="3"/>
      <c r="E104" s="3"/>
    </row>
    <row r="105" spans="2:5" x14ac:dyDescent="0.2">
      <c r="B105" s="3"/>
      <c r="C105" s="3"/>
      <c r="D105" s="3"/>
      <c r="E105" s="3"/>
    </row>
    <row r="106" spans="2:5" x14ac:dyDescent="0.2">
      <c r="B106" s="3"/>
      <c r="C106" s="3"/>
      <c r="D106" s="3"/>
      <c r="E106" s="3"/>
    </row>
    <row r="107" spans="2:5" x14ac:dyDescent="0.2">
      <c r="B107" s="3"/>
      <c r="C107" s="3"/>
      <c r="D107" s="3"/>
      <c r="E107" s="3"/>
    </row>
    <row r="108" spans="2:5" x14ac:dyDescent="0.2">
      <c r="B108" s="3"/>
      <c r="C108" s="3"/>
      <c r="D108" s="3"/>
      <c r="E108" s="3"/>
    </row>
    <row r="109" spans="2:5" x14ac:dyDescent="0.2">
      <c r="B109" s="3"/>
      <c r="C109" s="3"/>
      <c r="D109" s="3"/>
      <c r="E109" s="3"/>
    </row>
    <row r="110" spans="2:5" x14ac:dyDescent="0.2">
      <c r="B110" s="3"/>
      <c r="C110" s="3"/>
      <c r="D110" s="3"/>
      <c r="E110" s="3"/>
    </row>
    <row r="111" spans="2:5" x14ac:dyDescent="0.2">
      <c r="B111" s="3"/>
      <c r="C111" s="3"/>
      <c r="D111" s="3"/>
      <c r="E111" s="3"/>
    </row>
    <row r="112" spans="2:5" x14ac:dyDescent="0.2">
      <c r="B112" s="3"/>
      <c r="C112" s="3"/>
      <c r="D112" s="3"/>
      <c r="E112" s="3"/>
    </row>
    <row r="113" spans="2:5" x14ac:dyDescent="0.2">
      <c r="B113" s="3"/>
      <c r="C113" s="3"/>
      <c r="D113" s="3"/>
      <c r="E113" s="3"/>
    </row>
    <row r="114" spans="2:5" x14ac:dyDescent="0.2">
      <c r="B114" s="3"/>
      <c r="C114" s="3"/>
      <c r="D114" s="3"/>
      <c r="E114" s="3"/>
    </row>
    <row r="115" spans="2:5" x14ac:dyDescent="0.2">
      <c r="B115" s="3"/>
      <c r="C115" s="3"/>
      <c r="D115" s="3"/>
      <c r="E115" s="3"/>
    </row>
    <row r="116" spans="2:5" x14ac:dyDescent="0.2">
      <c r="B116" s="3"/>
      <c r="C116" s="3"/>
      <c r="D116" s="3"/>
      <c r="E116" s="3"/>
    </row>
    <row r="117" spans="2:5" x14ac:dyDescent="0.2">
      <c r="B117" s="3"/>
      <c r="C117" s="3"/>
      <c r="D117" s="3"/>
      <c r="E117" s="3"/>
    </row>
    <row r="118" spans="2:5" x14ac:dyDescent="0.2">
      <c r="B118" s="3"/>
      <c r="C118" s="3"/>
      <c r="D118" s="3"/>
      <c r="E118" s="3"/>
    </row>
    <row r="119" spans="2:5" x14ac:dyDescent="0.2">
      <c r="B119" s="3"/>
      <c r="C119" s="3"/>
      <c r="D119" s="3"/>
      <c r="E119" s="3"/>
    </row>
    <row r="120" spans="2:5" x14ac:dyDescent="0.2">
      <c r="B120" s="3"/>
      <c r="C120" s="3"/>
      <c r="D120" s="3"/>
      <c r="E120" s="3"/>
    </row>
    <row r="121" spans="2:5" x14ac:dyDescent="0.2">
      <c r="B121" s="3"/>
      <c r="C121" s="3"/>
      <c r="D121" s="3"/>
      <c r="E121" s="3"/>
    </row>
    <row r="122" spans="2:5" x14ac:dyDescent="0.2">
      <c r="B122" s="3"/>
      <c r="C122" s="3"/>
      <c r="D122" s="3"/>
      <c r="E122" s="3"/>
    </row>
    <row r="123" spans="2:5" x14ac:dyDescent="0.2">
      <c r="B123" s="3"/>
      <c r="C123" s="3"/>
      <c r="D123" s="3"/>
      <c r="E123" s="3"/>
    </row>
    <row r="124" spans="2:5" x14ac:dyDescent="0.2">
      <c r="B124" s="3"/>
      <c r="C124" s="3"/>
      <c r="D124" s="3"/>
      <c r="E124" s="3"/>
    </row>
    <row r="125" spans="2:5" x14ac:dyDescent="0.2">
      <c r="B125" s="3"/>
      <c r="C125" s="3"/>
      <c r="D125" s="3"/>
      <c r="E125" s="3"/>
    </row>
    <row r="126" spans="2:5" x14ac:dyDescent="0.2">
      <c r="B126" s="3"/>
      <c r="C126" s="3"/>
      <c r="D126" s="3"/>
      <c r="E126" s="3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F14" sqref="F14"/>
    </sheetView>
  </sheetViews>
  <sheetFormatPr baseColWidth="10" defaultRowHeight="12.75" x14ac:dyDescent="0.2"/>
  <cols>
    <col min="1" max="1" width="48.5703125" style="3" customWidth="1"/>
    <col min="2" max="2" width="10.7109375" style="4" customWidth="1"/>
    <col min="3" max="4" width="10.7109375" style="9" customWidth="1"/>
    <col min="5" max="5" width="10.7109375" style="10" customWidth="1"/>
    <col min="6" max="7" width="10.7109375" style="3" customWidth="1"/>
    <col min="8" max="8" width="10.7109375" style="5" customWidth="1"/>
    <col min="9" max="9" width="14.7109375" style="3" bestFit="1" customWidth="1"/>
    <col min="10" max="11" width="15.85546875" style="3" customWidth="1"/>
    <col min="12" max="12" width="31.7109375" style="3" customWidth="1"/>
    <col min="13" max="13" width="11.42578125" style="3"/>
    <col min="14" max="14" width="12.5703125" style="3" bestFit="1" customWidth="1"/>
    <col min="15" max="16384" width="11.42578125" style="3"/>
  </cols>
  <sheetData>
    <row r="1" spans="1:8" x14ac:dyDescent="0.2">
      <c r="C1" s="3"/>
      <c r="D1" s="3"/>
      <c r="E1" s="3"/>
    </row>
    <row r="2" spans="1:8" ht="18" x14ac:dyDescent="0.25">
      <c r="B2" s="1" t="s">
        <v>270</v>
      </c>
      <c r="C2" s="3"/>
      <c r="D2" s="3"/>
      <c r="E2" s="3"/>
    </row>
    <row r="3" spans="1:8" ht="16.5" x14ac:dyDescent="0.3">
      <c r="B3" s="2" t="s">
        <v>266</v>
      </c>
      <c r="C3" s="3"/>
      <c r="D3" s="3"/>
      <c r="E3" s="3"/>
    </row>
    <row r="4" spans="1:8" x14ac:dyDescent="0.2">
      <c r="C4" s="3"/>
      <c r="D4" s="3"/>
      <c r="E4" s="3"/>
    </row>
    <row r="5" spans="1:8" ht="13.5" thickBot="1" x14ac:dyDescent="0.25">
      <c r="A5" s="6"/>
      <c r="C5" s="3"/>
      <c r="D5" s="3"/>
      <c r="E5" s="3"/>
      <c r="H5" s="7"/>
    </row>
    <row r="6" spans="1:8" ht="17.25" thickBot="1" x14ac:dyDescent="0.35">
      <c r="A6" s="32" t="s">
        <v>36</v>
      </c>
      <c r="B6" s="33">
        <v>2016</v>
      </c>
      <c r="C6" s="33">
        <v>2015</v>
      </c>
      <c r="D6" s="33">
        <v>2014</v>
      </c>
      <c r="E6" s="34">
        <v>2013</v>
      </c>
      <c r="F6" s="33">
        <v>2012</v>
      </c>
      <c r="G6" s="33">
        <v>2011</v>
      </c>
      <c r="H6" s="35">
        <v>2010</v>
      </c>
    </row>
    <row r="7" spans="1:8" ht="13.5" thickBot="1" x14ac:dyDescent="0.25">
      <c r="A7" s="36" t="s">
        <v>38</v>
      </c>
      <c r="B7" s="37">
        <f>ROUND((+B8+B11+B63+B67),0)</f>
        <v>1565063129</v>
      </c>
      <c r="C7" s="38">
        <f t="shared" ref="C7:G7" si="0">ROUND((+C8+C11+C63+C67),0)</f>
        <v>1270181461</v>
      </c>
      <c r="D7" s="38">
        <f t="shared" si="0"/>
        <v>1297602690</v>
      </c>
      <c r="E7" s="39">
        <f t="shared" si="0"/>
        <v>1055724399</v>
      </c>
      <c r="F7" s="37">
        <f t="shared" si="0"/>
        <v>841366084</v>
      </c>
      <c r="G7" s="37">
        <f t="shared" si="0"/>
        <v>1020377913</v>
      </c>
      <c r="H7" s="40">
        <f>ROUND((+H8+H11+H67),0)</f>
        <v>678035915</v>
      </c>
    </row>
    <row r="8" spans="1:8" ht="26.25" thickTop="1" x14ac:dyDescent="0.2">
      <c r="A8" s="135" t="s">
        <v>57</v>
      </c>
      <c r="B8" s="46">
        <f t="shared" ref="B8:G8" si="1">ROUND((SUM(B9:B10)),0)</f>
        <v>2299338</v>
      </c>
      <c r="C8" s="46">
        <f t="shared" si="1"/>
        <v>1763013</v>
      </c>
      <c r="D8" s="46">
        <f t="shared" si="1"/>
        <v>2011995</v>
      </c>
      <c r="E8" s="46">
        <f t="shared" si="1"/>
        <v>1464288</v>
      </c>
      <c r="F8" s="46">
        <f t="shared" si="1"/>
        <v>924638</v>
      </c>
      <c r="G8" s="46">
        <f t="shared" si="1"/>
        <v>1050517</v>
      </c>
      <c r="H8" s="47">
        <f>ROUND((SUM(H9:H10)),0)</f>
        <v>0</v>
      </c>
    </row>
    <row r="9" spans="1:8" x14ac:dyDescent="0.2">
      <c r="A9" s="147" t="s">
        <v>58</v>
      </c>
      <c r="B9" s="14">
        <v>1235438</v>
      </c>
      <c r="C9" s="14">
        <v>466606</v>
      </c>
      <c r="D9" s="14">
        <v>327400</v>
      </c>
      <c r="E9" s="14">
        <v>318288</v>
      </c>
      <c r="F9" s="14">
        <v>137980.1</v>
      </c>
      <c r="G9" s="14">
        <v>309336.84999999998</v>
      </c>
      <c r="H9" s="43" t="s">
        <v>274</v>
      </c>
    </row>
    <row r="10" spans="1:8" x14ac:dyDescent="0.2">
      <c r="A10" s="147" t="s">
        <v>59</v>
      </c>
      <c r="B10" s="14">
        <v>1063900</v>
      </c>
      <c r="C10" s="14">
        <v>1296407</v>
      </c>
      <c r="D10" s="14">
        <v>1684595</v>
      </c>
      <c r="E10" s="14">
        <v>1146000</v>
      </c>
      <c r="F10" s="14">
        <v>786658</v>
      </c>
      <c r="G10" s="14">
        <v>741180</v>
      </c>
      <c r="H10" s="43" t="s">
        <v>274</v>
      </c>
    </row>
    <row r="11" spans="1:8" x14ac:dyDescent="0.2">
      <c r="A11" s="138" t="s">
        <v>60</v>
      </c>
      <c r="B11" s="49">
        <f>ROUND((B12+B17+B26+B30+B31+B32+B36+B42+B47+B50+B51+B58+B59+B60+B61+B62),0)</f>
        <v>1505528987</v>
      </c>
      <c r="C11" s="49">
        <f t="shared" ref="C11:F11" si="2">ROUND((C12+C17+C26+C30+C31+C32+C36+C42+C47+C50+C51+C58+C59+C60+C61+C62),0)</f>
        <v>1237017531</v>
      </c>
      <c r="D11" s="49">
        <f t="shared" si="2"/>
        <v>1265639222</v>
      </c>
      <c r="E11" s="49">
        <f t="shared" si="2"/>
        <v>1038984314</v>
      </c>
      <c r="F11" s="49">
        <f t="shared" si="2"/>
        <v>822003708</v>
      </c>
      <c r="G11" s="49">
        <f>ROUND((G12+G17+G26+G30+G31+G32+G36+G42+G47+G50+G51+G58+G59+G60+G62),0)</f>
        <v>988094204</v>
      </c>
      <c r="H11" s="50">
        <f>ROUND((H12+H17+H26+H30+H32+H36+H42+H47+H50+H51+H58+H59+H60+H62),0)</f>
        <v>678035915</v>
      </c>
    </row>
    <row r="12" spans="1:8" ht="25.5" x14ac:dyDescent="0.2">
      <c r="A12" s="147" t="s">
        <v>61</v>
      </c>
      <c r="B12" s="49">
        <f>ROUND(SUM(B13:B16),0)</f>
        <v>217986668</v>
      </c>
      <c r="C12" s="49">
        <f t="shared" ref="C12:H12" si="3">ROUND(SUM(C13:C16),0)</f>
        <v>184472767</v>
      </c>
      <c r="D12" s="49">
        <f t="shared" si="3"/>
        <v>201403898</v>
      </c>
      <c r="E12" s="49">
        <f t="shared" si="3"/>
        <v>173039734</v>
      </c>
      <c r="F12" s="49">
        <f t="shared" si="3"/>
        <v>144594700</v>
      </c>
      <c r="G12" s="49">
        <f t="shared" si="3"/>
        <v>149645087</v>
      </c>
      <c r="H12" s="50">
        <f t="shared" si="3"/>
        <v>134150015</v>
      </c>
    </row>
    <row r="13" spans="1:8" ht="25.5" x14ac:dyDescent="0.2">
      <c r="A13" s="147" t="s">
        <v>62</v>
      </c>
      <c r="B13" s="14">
        <v>44283687.5</v>
      </c>
      <c r="C13" s="14">
        <v>32631562.579999998</v>
      </c>
      <c r="D13" s="14">
        <v>63484981.68</v>
      </c>
      <c r="E13" s="14">
        <v>57767232</v>
      </c>
      <c r="F13" s="14">
        <v>26287274.5</v>
      </c>
      <c r="G13" s="14">
        <v>33876091.629999995</v>
      </c>
      <c r="H13" s="42">
        <v>29175365.239999998</v>
      </c>
    </row>
    <row r="14" spans="1:8" ht="25.5" x14ac:dyDescent="0.2">
      <c r="A14" s="147" t="s">
        <v>63</v>
      </c>
      <c r="B14" s="14">
        <v>3655136</v>
      </c>
      <c r="C14" s="14">
        <v>150308390.72999999</v>
      </c>
      <c r="D14" s="14">
        <v>135582883</v>
      </c>
      <c r="E14" s="14">
        <v>2641069</v>
      </c>
      <c r="F14" s="14">
        <v>117873945</v>
      </c>
      <c r="G14" s="14">
        <v>115462934.61</v>
      </c>
      <c r="H14" s="42">
        <v>104974650.25</v>
      </c>
    </row>
    <row r="15" spans="1:8" x14ac:dyDescent="0.2">
      <c r="A15" s="147" t="s">
        <v>64</v>
      </c>
      <c r="B15" s="14">
        <v>166170052</v>
      </c>
      <c r="C15" s="14">
        <v>1532814</v>
      </c>
      <c r="D15" s="14">
        <v>1364356</v>
      </c>
      <c r="E15" s="14">
        <v>112141286</v>
      </c>
      <c r="F15" s="41" t="s">
        <v>274</v>
      </c>
      <c r="G15" s="41" t="s">
        <v>274</v>
      </c>
      <c r="H15" s="43" t="s">
        <v>274</v>
      </c>
    </row>
    <row r="16" spans="1:8" x14ac:dyDescent="0.2">
      <c r="A16" s="147" t="s">
        <v>217</v>
      </c>
      <c r="B16" s="14">
        <v>3877792</v>
      </c>
      <c r="C16" s="14">
        <v>0</v>
      </c>
      <c r="D16" s="14">
        <v>971677</v>
      </c>
      <c r="E16" s="14">
        <v>490147</v>
      </c>
      <c r="F16" s="14">
        <v>433480</v>
      </c>
      <c r="G16" s="14">
        <v>306061</v>
      </c>
      <c r="H16" s="43" t="s">
        <v>274</v>
      </c>
    </row>
    <row r="17" spans="1:8" x14ac:dyDescent="0.2">
      <c r="A17" s="147" t="s">
        <v>65</v>
      </c>
      <c r="B17" s="49">
        <f t="shared" ref="B17:G17" si="4">ROUND((SUM(B18:B21)),0)</f>
        <v>79520</v>
      </c>
      <c r="C17" s="49">
        <f t="shared" si="4"/>
        <v>109998</v>
      </c>
      <c r="D17" s="49">
        <f t="shared" si="4"/>
        <v>7140</v>
      </c>
      <c r="E17" s="49">
        <f t="shared" si="4"/>
        <v>6936</v>
      </c>
      <c r="F17" s="49">
        <f t="shared" si="4"/>
        <v>14435</v>
      </c>
      <c r="G17" s="49">
        <f t="shared" si="4"/>
        <v>18283</v>
      </c>
      <c r="H17" s="50">
        <f>ROUND((SUM(H18:H21)),0)</f>
        <v>11171</v>
      </c>
    </row>
    <row r="18" spans="1:8" x14ac:dyDescent="0.2">
      <c r="A18" s="147" t="s">
        <v>66</v>
      </c>
      <c r="B18" s="41" t="s">
        <v>274</v>
      </c>
      <c r="C18" s="41" t="s">
        <v>274</v>
      </c>
      <c r="D18" s="41" t="s">
        <v>274</v>
      </c>
      <c r="E18" s="41" t="s">
        <v>274</v>
      </c>
      <c r="F18" s="41" t="s">
        <v>274</v>
      </c>
      <c r="G18" s="41" t="s">
        <v>274</v>
      </c>
      <c r="H18" s="43" t="s">
        <v>274</v>
      </c>
    </row>
    <row r="19" spans="1:8" x14ac:dyDescent="0.2">
      <c r="A19" s="147" t="s">
        <v>67</v>
      </c>
      <c r="B19" s="41" t="s">
        <v>274</v>
      </c>
      <c r="C19" s="41" t="s">
        <v>274</v>
      </c>
      <c r="D19" s="41" t="s">
        <v>274</v>
      </c>
      <c r="E19" s="41" t="s">
        <v>274</v>
      </c>
      <c r="F19" s="41" t="s">
        <v>274</v>
      </c>
      <c r="G19" s="41" t="s">
        <v>274</v>
      </c>
      <c r="H19" s="43" t="s">
        <v>274</v>
      </c>
    </row>
    <row r="20" spans="1:8" x14ac:dyDescent="0.2">
      <c r="A20" s="147" t="s">
        <v>68</v>
      </c>
      <c r="B20" s="14">
        <v>79520</v>
      </c>
      <c r="C20" s="14">
        <v>109998</v>
      </c>
      <c r="D20" s="14">
        <v>7140</v>
      </c>
      <c r="E20" s="14">
        <v>6936</v>
      </c>
      <c r="F20" s="14">
        <v>14435</v>
      </c>
      <c r="G20" s="14">
        <v>18283</v>
      </c>
      <c r="H20" s="42">
        <v>10846</v>
      </c>
    </row>
    <row r="21" spans="1:8" x14ac:dyDescent="0.2">
      <c r="A21" s="147" t="s">
        <v>69</v>
      </c>
      <c r="B21" s="41" t="s">
        <v>274</v>
      </c>
      <c r="C21" s="41" t="s">
        <v>274</v>
      </c>
      <c r="D21" s="41" t="s">
        <v>274</v>
      </c>
      <c r="E21" s="41" t="s">
        <v>274</v>
      </c>
      <c r="F21" s="41" t="s">
        <v>274</v>
      </c>
      <c r="G21" s="41" t="s">
        <v>274</v>
      </c>
      <c r="H21" s="42">
        <v>325</v>
      </c>
    </row>
    <row r="22" spans="1:8" ht="25.5" x14ac:dyDescent="0.2">
      <c r="A22" s="147" t="s">
        <v>70</v>
      </c>
      <c r="B22" s="41" t="s">
        <v>274</v>
      </c>
      <c r="C22" s="41" t="s">
        <v>274</v>
      </c>
      <c r="D22" s="41" t="s">
        <v>274</v>
      </c>
      <c r="E22" s="41" t="s">
        <v>274</v>
      </c>
      <c r="F22" s="41" t="s">
        <v>274</v>
      </c>
      <c r="G22" s="41" t="s">
        <v>274</v>
      </c>
      <c r="H22" s="43" t="s">
        <v>274</v>
      </c>
    </row>
    <row r="23" spans="1:8" x14ac:dyDescent="0.2">
      <c r="A23" s="147" t="s">
        <v>71</v>
      </c>
      <c r="B23" s="41" t="s">
        <v>274</v>
      </c>
      <c r="C23" s="41" t="s">
        <v>274</v>
      </c>
      <c r="D23" s="41" t="s">
        <v>274</v>
      </c>
      <c r="E23" s="41" t="s">
        <v>274</v>
      </c>
      <c r="F23" s="41" t="s">
        <v>274</v>
      </c>
      <c r="G23" s="41" t="s">
        <v>274</v>
      </c>
      <c r="H23" s="43" t="s">
        <v>274</v>
      </c>
    </row>
    <row r="24" spans="1:8" x14ac:dyDescent="0.2">
      <c r="A24" s="147" t="s">
        <v>72</v>
      </c>
      <c r="B24" s="41" t="s">
        <v>274</v>
      </c>
      <c r="C24" s="41" t="s">
        <v>274</v>
      </c>
      <c r="D24" s="41" t="s">
        <v>274</v>
      </c>
      <c r="E24" s="41" t="s">
        <v>274</v>
      </c>
      <c r="F24" s="41" t="s">
        <v>274</v>
      </c>
      <c r="G24" s="41" t="s">
        <v>274</v>
      </c>
      <c r="H24" s="43" t="s">
        <v>274</v>
      </c>
    </row>
    <row r="25" spans="1:8" ht="25.5" x14ac:dyDescent="0.2">
      <c r="A25" s="147" t="s">
        <v>73</v>
      </c>
      <c r="B25" s="41" t="s">
        <v>274</v>
      </c>
      <c r="C25" s="41" t="s">
        <v>274</v>
      </c>
      <c r="D25" s="41" t="s">
        <v>274</v>
      </c>
      <c r="E25" s="41" t="s">
        <v>274</v>
      </c>
      <c r="F25" s="41" t="s">
        <v>274</v>
      </c>
      <c r="G25" s="41" t="s">
        <v>274</v>
      </c>
      <c r="H25" s="43" t="s">
        <v>274</v>
      </c>
    </row>
    <row r="26" spans="1:8" ht="12.75" customHeight="1" x14ac:dyDescent="0.2">
      <c r="A26" s="147" t="s">
        <v>74</v>
      </c>
      <c r="B26" s="49">
        <f>ROUND((SUM(B27:B29)),0)</f>
        <v>1341937</v>
      </c>
      <c r="C26" s="49">
        <f t="shared" ref="C26:G26" si="5">ROUND((SUM(C27:C29)),0)</f>
        <v>1012329</v>
      </c>
      <c r="D26" s="49">
        <f t="shared" si="5"/>
        <v>830823</v>
      </c>
      <c r="E26" s="49">
        <f t="shared" si="5"/>
        <v>787694</v>
      </c>
      <c r="F26" s="49">
        <f t="shared" si="5"/>
        <v>982197</v>
      </c>
      <c r="G26" s="49">
        <f t="shared" si="5"/>
        <v>1061502</v>
      </c>
      <c r="H26" s="50">
        <f>ROUND((SUM(H27:H29)),0)</f>
        <v>1124121</v>
      </c>
    </row>
    <row r="27" spans="1:8" ht="38.25" x14ac:dyDescent="0.2">
      <c r="A27" s="147" t="s">
        <v>75</v>
      </c>
      <c r="B27" s="41" t="s">
        <v>274</v>
      </c>
      <c r="C27" s="41" t="s">
        <v>274</v>
      </c>
      <c r="D27" s="41" t="s">
        <v>274</v>
      </c>
      <c r="E27" s="41" t="s">
        <v>274</v>
      </c>
      <c r="F27" s="41" t="s">
        <v>274</v>
      </c>
      <c r="G27" s="41" t="s">
        <v>274</v>
      </c>
      <c r="H27" s="43" t="s">
        <v>274</v>
      </c>
    </row>
    <row r="28" spans="1:8" x14ac:dyDescent="0.2">
      <c r="A28" s="147" t="s">
        <v>76</v>
      </c>
      <c r="B28" s="14">
        <v>1339954</v>
      </c>
      <c r="C28" s="14">
        <v>1001713</v>
      </c>
      <c r="D28" s="14">
        <v>828023</v>
      </c>
      <c r="E28" s="14">
        <v>784759</v>
      </c>
      <c r="F28" s="14">
        <v>977567</v>
      </c>
      <c r="G28" s="14">
        <v>1049831</v>
      </c>
      <c r="H28" s="42">
        <v>1119156</v>
      </c>
    </row>
    <row r="29" spans="1:8" ht="25.5" x14ac:dyDescent="0.2">
      <c r="A29" s="147" t="s">
        <v>77</v>
      </c>
      <c r="B29" s="14">
        <v>1983</v>
      </c>
      <c r="C29" s="14">
        <v>10616</v>
      </c>
      <c r="D29" s="14">
        <v>2800</v>
      </c>
      <c r="E29" s="14">
        <v>2935</v>
      </c>
      <c r="F29" s="14">
        <v>4630</v>
      </c>
      <c r="G29" s="14">
        <v>11671</v>
      </c>
      <c r="H29" s="42">
        <v>4965</v>
      </c>
    </row>
    <row r="30" spans="1:8" ht="25.5" x14ac:dyDescent="0.2">
      <c r="A30" s="147" t="s">
        <v>78</v>
      </c>
      <c r="B30" s="19">
        <v>1657445</v>
      </c>
      <c r="C30" s="19">
        <v>1928779</v>
      </c>
      <c r="D30" s="19">
        <v>1813049</v>
      </c>
      <c r="E30" s="19">
        <v>2118405</v>
      </c>
      <c r="F30" s="19">
        <v>1513531</v>
      </c>
      <c r="G30" s="19">
        <v>1287733</v>
      </c>
      <c r="H30" s="24">
        <v>1568540</v>
      </c>
    </row>
    <row r="31" spans="1:8" x14ac:dyDescent="0.2">
      <c r="A31" s="147" t="s">
        <v>3</v>
      </c>
      <c r="B31" s="19">
        <v>113712</v>
      </c>
      <c r="C31" s="19">
        <v>61682</v>
      </c>
      <c r="D31" s="19">
        <v>360310</v>
      </c>
      <c r="E31" s="19">
        <v>340333</v>
      </c>
      <c r="F31" s="19">
        <v>163157</v>
      </c>
      <c r="G31" s="19">
        <v>124035</v>
      </c>
      <c r="H31" s="43" t="s">
        <v>274</v>
      </c>
    </row>
    <row r="32" spans="1:8" x14ac:dyDescent="0.2">
      <c r="A32" s="147" t="s">
        <v>79</v>
      </c>
      <c r="B32" s="49">
        <f>ROUND((SUM(B33:B35)),0)</f>
        <v>6246062</v>
      </c>
      <c r="C32" s="49">
        <f t="shared" ref="C32:G32" si="6">ROUND((SUM(C33:C35)),0)</f>
        <v>5825587</v>
      </c>
      <c r="D32" s="49">
        <f t="shared" si="6"/>
        <v>5494927</v>
      </c>
      <c r="E32" s="49">
        <f t="shared" si="6"/>
        <v>5130902</v>
      </c>
      <c r="F32" s="49">
        <f t="shared" si="6"/>
        <v>5029963</v>
      </c>
      <c r="G32" s="49">
        <f t="shared" si="6"/>
        <v>4310749</v>
      </c>
      <c r="H32" s="50">
        <v>3946060</v>
      </c>
    </row>
    <row r="33" spans="1:8" x14ac:dyDescent="0.2">
      <c r="A33" s="147" t="s">
        <v>80</v>
      </c>
      <c r="B33" s="14">
        <v>5986448</v>
      </c>
      <c r="C33" s="14">
        <v>5589877.5</v>
      </c>
      <c r="D33" s="14">
        <v>5228434</v>
      </c>
      <c r="E33" s="14">
        <v>4785608</v>
      </c>
      <c r="F33" s="14">
        <v>4656942</v>
      </c>
      <c r="G33" s="14">
        <v>3971351</v>
      </c>
      <c r="H33" s="43" t="s">
        <v>277</v>
      </c>
    </row>
    <row r="34" spans="1:8" x14ac:dyDescent="0.2">
      <c r="A34" s="147" t="s">
        <v>81</v>
      </c>
      <c r="B34" s="14">
        <v>251054</v>
      </c>
      <c r="C34" s="14">
        <v>225457</v>
      </c>
      <c r="D34" s="14">
        <v>240361</v>
      </c>
      <c r="E34" s="14">
        <v>328743</v>
      </c>
      <c r="F34" s="14">
        <v>347529</v>
      </c>
      <c r="G34" s="14">
        <v>263792</v>
      </c>
      <c r="H34" s="43" t="s">
        <v>277</v>
      </c>
    </row>
    <row r="35" spans="1:8" x14ac:dyDescent="0.2">
      <c r="A35" s="147" t="s">
        <v>82</v>
      </c>
      <c r="B35" s="14">
        <v>8560</v>
      </c>
      <c r="C35" s="14">
        <v>10252</v>
      </c>
      <c r="D35" s="14">
        <v>26132</v>
      </c>
      <c r="E35" s="14">
        <v>16551</v>
      </c>
      <c r="F35" s="14">
        <v>25492</v>
      </c>
      <c r="G35" s="14">
        <v>75606</v>
      </c>
      <c r="H35" s="43" t="s">
        <v>277</v>
      </c>
    </row>
    <row r="36" spans="1:8" ht="25.5" x14ac:dyDescent="0.2">
      <c r="A36" s="147" t="s">
        <v>83</v>
      </c>
      <c r="B36" s="19">
        <f>ROUND(SUM(B37:B41),0)</f>
        <v>934141958</v>
      </c>
      <c r="C36" s="19">
        <f t="shared" ref="C36:H36" si="7">ROUND(SUM(C37:C41),0)</f>
        <v>740108831</v>
      </c>
      <c r="D36" s="19">
        <f t="shared" si="7"/>
        <v>777670623</v>
      </c>
      <c r="E36" s="19">
        <f t="shared" si="7"/>
        <v>602644658</v>
      </c>
      <c r="F36" s="19">
        <f t="shared" si="7"/>
        <v>437774478</v>
      </c>
      <c r="G36" s="19">
        <f t="shared" si="7"/>
        <v>608115124</v>
      </c>
      <c r="H36" s="24">
        <f t="shared" si="7"/>
        <v>334612778</v>
      </c>
    </row>
    <row r="37" spans="1:8" x14ac:dyDescent="0.2">
      <c r="A37" s="147" t="s">
        <v>207</v>
      </c>
      <c r="B37" s="14">
        <v>127611121</v>
      </c>
      <c r="C37" s="14">
        <v>90164935.890000001</v>
      </c>
      <c r="D37" s="14">
        <v>123619237.98999999</v>
      </c>
      <c r="E37" s="14">
        <v>103340410.09999999</v>
      </c>
      <c r="F37" s="14">
        <v>99413900</v>
      </c>
      <c r="G37" s="14">
        <v>98220373</v>
      </c>
      <c r="H37" s="42">
        <v>266209122.90000001</v>
      </c>
    </row>
    <row r="38" spans="1:8" x14ac:dyDescent="0.2">
      <c r="A38" s="147" t="s">
        <v>208</v>
      </c>
      <c r="B38" s="14">
        <v>594263727</v>
      </c>
      <c r="C38" s="14">
        <v>444964029.20999998</v>
      </c>
      <c r="D38" s="14">
        <v>482518768</v>
      </c>
      <c r="E38" s="14">
        <v>307277166</v>
      </c>
      <c r="F38" s="14">
        <v>214712533</v>
      </c>
      <c r="G38" s="14">
        <v>60479605.5</v>
      </c>
      <c r="H38" s="43" t="s">
        <v>277</v>
      </c>
    </row>
    <row r="39" spans="1:8" x14ac:dyDescent="0.2">
      <c r="A39" s="148" t="s">
        <v>246</v>
      </c>
      <c r="B39" s="11" t="s">
        <v>245</v>
      </c>
      <c r="C39" s="11" t="s">
        <v>245</v>
      </c>
      <c r="D39" s="11">
        <v>3005444</v>
      </c>
      <c r="E39" s="11">
        <v>6949512</v>
      </c>
      <c r="F39" s="11">
        <v>25874503</v>
      </c>
      <c r="G39" s="11">
        <v>346700716</v>
      </c>
      <c r="H39" s="43" t="s">
        <v>277</v>
      </c>
    </row>
    <row r="40" spans="1:8" x14ac:dyDescent="0.2">
      <c r="A40" s="147" t="s">
        <v>209</v>
      </c>
      <c r="B40" s="14">
        <v>151790995</v>
      </c>
      <c r="C40" s="14">
        <v>153463026.38</v>
      </c>
      <c r="D40" s="14">
        <v>97981048</v>
      </c>
      <c r="E40" s="14">
        <v>125469246</v>
      </c>
      <c r="F40" s="14">
        <v>87097181</v>
      </c>
      <c r="G40" s="14">
        <v>89915262</v>
      </c>
      <c r="H40" s="42">
        <v>68403655</v>
      </c>
    </row>
    <row r="41" spans="1:8" x14ac:dyDescent="0.2">
      <c r="A41" s="147" t="s">
        <v>210</v>
      </c>
      <c r="B41" s="14">
        <v>60476115</v>
      </c>
      <c r="C41" s="14">
        <v>51516839.649999999</v>
      </c>
      <c r="D41" s="14">
        <v>70546125</v>
      </c>
      <c r="E41" s="14">
        <v>59608324</v>
      </c>
      <c r="F41" s="14">
        <v>10676361</v>
      </c>
      <c r="G41" s="14">
        <v>12799167</v>
      </c>
      <c r="H41" s="43" t="s">
        <v>277</v>
      </c>
    </row>
    <row r="42" spans="1:8" x14ac:dyDescent="0.2">
      <c r="A42" s="147" t="s">
        <v>84</v>
      </c>
      <c r="B42" s="19">
        <f>ROUND(SUM(B43:B46),0)</f>
        <v>24214188</v>
      </c>
      <c r="C42" s="19">
        <f t="shared" ref="C42:H42" si="8">ROUND(SUM(C43:C46),0)</f>
        <v>26945226</v>
      </c>
      <c r="D42" s="19">
        <f t="shared" si="8"/>
        <v>19005682</v>
      </c>
      <c r="E42" s="19">
        <f t="shared" si="8"/>
        <v>16190241</v>
      </c>
      <c r="F42" s="19">
        <f t="shared" si="8"/>
        <v>16163940</v>
      </c>
      <c r="G42" s="19">
        <f t="shared" si="8"/>
        <v>15962222</v>
      </c>
      <c r="H42" s="24">
        <f t="shared" si="8"/>
        <v>14430220</v>
      </c>
    </row>
    <row r="43" spans="1:8" x14ac:dyDescent="0.2">
      <c r="A43" s="147" t="s">
        <v>85</v>
      </c>
      <c r="B43" s="14">
        <v>397753</v>
      </c>
      <c r="C43" s="14">
        <v>9701053</v>
      </c>
      <c r="D43" s="14">
        <v>2208265</v>
      </c>
      <c r="E43" s="14">
        <v>221420</v>
      </c>
      <c r="F43" s="14">
        <v>81007</v>
      </c>
      <c r="G43" s="14">
        <v>70970</v>
      </c>
      <c r="H43" s="43" t="s">
        <v>277</v>
      </c>
    </row>
    <row r="44" spans="1:8" x14ac:dyDescent="0.2">
      <c r="A44" s="147" t="s">
        <v>86</v>
      </c>
      <c r="B44" s="14">
        <v>8300322</v>
      </c>
      <c r="C44" s="14">
        <v>6648227.4400000004</v>
      </c>
      <c r="D44" s="14">
        <v>6791557</v>
      </c>
      <c r="E44" s="14">
        <v>6896648</v>
      </c>
      <c r="F44" s="14">
        <v>7058140</v>
      </c>
      <c r="G44" s="14">
        <v>6531240</v>
      </c>
      <c r="H44" s="43" t="s">
        <v>277</v>
      </c>
    </row>
    <row r="45" spans="1:8" x14ac:dyDescent="0.2">
      <c r="A45" s="147" t="s">
        <v>87</v>
      </c>
      <c r="B45" s="14">
        <v>11211589</v>
      </c>
      <c r="C45" s="14">
        <v>7483815</v>
      </c>
      <c r="D45" s="14">
        <v>7682490</v>
      </c>
      <c r="E45" s="14">
        <v>6664718</v>
      </c>
      <c r="F45" s="14">
        <v>6566751</v>
      </c>
      <c r="G45" s="14">
        <v>6348381</v>
      </c>
      <c r="H45" s="43" t="s">
        <v>277</v>
      </c>
    </row>
    <row r="46" spans="1:8" x14ac:dyDescent="0.2">
      <c r="A46" s="147" t="s">
        <v>88</v>
      </c>
      <c r="B46" s="14">
        <v>4304524</v>
      </c>
      <c r="C46" s="14">
        <v>3112130.65</v>
      </c>
      <c r="D46" s="14">
        <v>2323370</v>
      </c>
      <c r="E46" s="14">
        <v>2407455</v>
      </c>
      <c r="F46" s="14">
        <v>2458042</v>
      </c>
      <c r="G46" s="14">
        <v>3011631</v>
      </c>
      <c r="H46" s="42">
        <v>14430219.550000001</v>
      </c>
    </row>
    <row r="47" spans="1:8" x14ac:dyDescent="0.2">
      <c r="A47" s="147" t="s">
        <v>89</v>
      </c>
      <c r="B47" s="19">
        <f>ROUND(SUM(B48:B49),0)</f>
        <v>197339962</v>
      </c>
      <c r="C47" s="19">
        <f t="shared" ref="C47:G47" si="9">ROUND(SUM(C48:C49),0)</f>
        <v>188719377</v>
      </c>
      <c r="D47" s="19">
        <f t="shared" si="9"/>
        <v>169120570</v>
      </c>
      <c r="E47" s="19">
        <f t="shared" si="9"/>
        <v>152712898</v>
      </c>
      <c r="F47" s="19">
        <f t="shared" si="9"/>
        <v>137980874</v>
      </c>
      <c r="G47" s="19">
        <f t="shared" si="9"/>
        <v>129414210</v>
      </c>
      <c r="H47" s="24">
        <v>120284526</v>
      </c>
    </row>
    <row r="48" spans="1:8" x14ac:dyDescent="0.2">
      <c r="A48" s="147" t="s">
        <v>90</v>
      </c>
      <c r="B48" s="14">
        <v>172289852</v>
      </c>
      <c r="C48" s="14">
        <v>166057353.09</v>
      </c>
      <c r="D48" s="14">
        <v>150934473.94</v>
      </c>
      <c r="E48" s="14">
        <v>141686935.99000001</v>
      </c>
      <c r="F48" s="14">
        <v>126498012</v>
      </c>
      <c r="G48" s="14">
        <v>120331898</v>
      </c>
      <c r="H48" s="43" t="s">
        <v>277</v>
      </c>
    </row>
    <row r="49" spans="1:8" x14ac:dyDescent="0.2">
      <c r="A49" s="147" t="s">
        <v>91</v>
      </c>
      <c r="B49" s="14">
        <v>25050110</v>
      </c>
      <c r="C49" s="14">
        <v>22662023.91</v>
      </c>
      <c r="D49" s="14">
        <v>18186096</v>
      </c>
      <c r="E49" s="14">
        <v>11025962</v>
      </c>
      <c r="F49" s="14">
        <v>11482862</v>
      </c>
      <c r="G49" s="14">
        <v>9082312.1999999993</v>
      </c>
      <c r="H49" s="43" t="s">
        <v>277</v>
      </c>
    </row>
    <row r="50" spans="1:8" x14ac:dyDescent="0.2">
      <c r="A50" s="147" t="s">
        <v>4</v>
      </c>
      <c r="B50" s="19">
        <v>79552594</v>
      </c>
      <c r="C50" s="19">
        <v>54145166</v>
      </c>
      <c r="D50" s="19">
        <v>52384907</v>
      </c>
      <c r="E50" s="19">
        <v>52810810</v>
      </c>
      <c r="F50" s="19">
        <v>50297318.100000001</v>
      </c>
      <c r="G50" s="19">
        <v>55626463.5</v>
      </c>
      <c r="H50" s="24">
        <v>51785794.899999999</v>
      </c>
    </row>
    <row r="51" spans="1:8" ht="51" x14ac:dyDescent="0.2">
      <c r="A51" s="147" t="s">
        <v>92</v>
      </c>
      <c r="B51" s="49">
        <f>ROUND(SUM(B52:B57),0)</f>
        <v>13378495</v>
      </c>
      <c r="C51" s="49">
        <f t="shared" ref="C51:H51" si="10">ROUND(SUM(C52:C57),0)</f>
        <v>9922288</v>
      </c>
      <c r="D51" s="49">
        <f t="shared" si="10"/>
        <v>11073505</v>
      </c>
      <c r="E51" s="49">
        <f t="shared" si="10"/>
        <v>10501729</v>
      </c>
      <c r="F51" s="49">
        <f t="shared" si="10"/>
        <v>11511915</v>
      </c>
      <c r="G51" s="49">
        <f t="shared" si="10"/>
        <v>8395523</v>
      </c>
      <c r="H51" s="50">
        <f t="shared" si="10"/>
        <v>6147444</v>
      </c>
    </row>
    <row r="52" spans="1:8" x14ac:dyDescent="0.2">
      <c r="A52" s="147" t="s">
        <v>19</v>
      </c>
      <c r="B52" s="14">
        <v>145719</v>
      </c>
      <c r="C52" s="14">
        <v>155641</v>
      </c>
      <c r="D52" s="14">
        <v>177550</v>
      </c>
      <c r="E52" s="14">
        <v>132415</v>
      </c>
      <c r="F52" s="14">
        <v>202397</v>
      </c>
      <c r="G52" s="14">
        <v>178689</v>
      </c>
      <c r="H52" s="42">
        <v>171071</v>
      </c>
    </row>
    <row r="53" spans="1:8" ht="16.5" customHeight="1" x14ac:dyDescent="0.2">
      <c r="A53" s="147" t="s">
        <v>93</v>
      </c>
      <c r="B53" s="41" t="s">
        <v>274</v>
      </c>
      <c r="C53" s="41" t="s">
        <v>274</v>
      </c>
      <c r="D53" s="41" t="s">
        <v>274</v>
      </c>
      <c r="E53" s="41" t="s">
        <v>274</v>
      </c>
      <c r="F53" s="41" t="s">
        <v>274</v>
      </c>
      <c r="G53" s="14">
        <v>329</v>
      </c>
      <c r="H53" s="42">
        <v>22069.38</v>
      </c>
    </row>
    <row r="54" spans="1:8" x14ac:dyDescent="0.2">
      <c r="A54" s="149" t="s">
        <v>268</v>
      </c>
      <c r="B54" s="41" t="s">
        <v>274</v>
      </c>
      <c r="C54" s="41" t="s">
        <v>274</v>
      </c>
      <c r="D54" s="41" t="s">
        <v>274</v>
      </c>
      <c r="E54" s="41" t="s">
        <v>274</v>
      </c>
      <c r="F54" s="41" t="s">
        <v>274</v>
      </c>
      <c r="G54" s="41" t="s">
        <v>274</v>
      </c>
      <c r="H54" s="51">
        <v>659534</v>
      </c>
    </row>
    <row r="55" spans="1:8" ht="25.5" x14ac:dyDescent="0.2">
      <c r="A55" s="147" t="s">
        <v>94</v>
      </c>
      <c r="B55" s="14">
        <v>2434154</v>
      </c>
      <c r="C55" s="14">
        <v>1465625.89</v>
      </c>
      <c r="D55" s="14">
        <v>2597142</v>
      </c>
      <c r="E55" s="14">
        <v>1466867</v>
      </c>
      <c r="F55" s="14">
        <v>1533606</v>
      </c>
      <c r="G55" s="14">
        <v>1653065</v>
      </c>
      <c r="H55" s="43" t="s">
        <v>274</v>
      </c>
    </row>
    <row r="56" spans="1:8" x14ac:dyDescent="0.2">
      <c r="A56" s="147" t="s">
        <v>95</v>
      </c>
      <c r="B56" s="14">
        <v>5256802</v>
      </c>
      <c r="C56" s="14">
        <v>3929261</v>
      </c>
      <c r="D56" s="14">
        <v>4144314</v>
      </c>
      <c r="E56" s="14">
        <v>4249241</v>
      </c>
      <c r="F56" s="14">
        <v>4268335</v>
      </c>
      <c r="G56" s="14">
        <v>4054118</v>
      </c>
      <c r="H56" s="42">
        <v>3981304</v>
      </c>
    </row>
    <row r="57" spans="1:8" x14ac:dyDescent="0.2">
      <c r="A57" s="147" t="s">
        <v>96</v>
      </c>
      <c r="B57" s="14">
        <v>5541820</v>
      </c>
      <c r="C57" s="14">
        <v>4371760</v>
      </c>
      <c r="D57" s="14">
        <v>4154499</v>
      </c>
      <c r="E57" s="14">
        <v>4653206</v>
      </c>
      <c r="F57" s="14">
        <v>5507577</v>
      </c>
      <c r="G57" s="14">
        <v>2509322</v>
      </c>
      <c r="H57" s="42">
        <v>1313466</v>
      </c>
    </row>
    <row r="58" spans="1:8" ht="25.5" x14ac:dyDescent="0.2">
      <c r="A58" s="147" t="s">
        <v>97</v>
      </c>
      <c r="B58" s="19">
        <v>334172</v>
      </c>
      <c r="C58" s="19">
        <v>322016</v>
      </c>
      <c r="D58" s="19">
        <v>403591</v>
      </c>
      <c r="E58" s="19">
        <v>291264</v>
      </c>
      <c r="F58" s="19">
        <v>255683</v>
      </c>
      <c r="G58" s="19">
        <v>288302</v>
      </c>
      <c r="H58" s="24">
        <v>322362</v>
      </c>
    </row>
    <row r="59" spans="1:8" x14ac:dyDescent="0.2">
      <c r="A59" s="147" t="s">
        <v>98</v>
      </c>
      <c r="B59" s="19">
        <v>7393670</v>
      </c>
      <c r="C59" s="19">
        <v>6968893.0800000001</v>
      </c>
      <c r="D59" s="19">
        <v>7327188.1399999997</v>
      </c>
      <c r="E59" s="19">
        <v>7983545.1200000001</v>
      </c>
      <c r="F59" s="19">
        <v>6679879.1100000003</v>
      </c>
      <c r="G59" s="19">
        <v>6094758.8700000001</v>
      </c>
      <c r="H59" s="24">
        <v>3690265.98</v>
      </c>
    </row>
    <row r="60" spans="1:8" x14ac:dyDescent="0.2">
      <c r="A60" s="147" t="s">
        <v>99</v>
      </c>
      <c r="B60" s="19">
        <v>10192067</v>
      </c>
      <c r="C60" s="19">
        <v>8661516</v>
      </c>
      <c r="D60" s="19">
        <v>7615947</v>
      </c>
      <c r="E60" s="19">
        <v>7546726</v>
      </c>
      <c r="F60" s="19">
        <v>2825246.64</v>
      </c>
      <c r="G60" s="19">
        <v>2534345</v>
      </c>
      <c r="H60" s="24">
        <v>1593262</v>
      </c>
    </row>
    <row r="61" spans="1:8" ht="25.5" x14ac:dyDescent="0.2">
      <c r="A61" s="147" t="s">
        <v>100</v>
      </c>
      <c r="B61" s="19">
        <v>9194092</v>
      </c>
      <c r="C61" s="19">
        <v>6612640</v>
      </c>
      <c r="D61" s="19">
        <v>6124900</v>
      </c>
      <c r="E61" s="19">
        <v>6046447</v>
      </c>
      <c r="F61" s="19">
        <v>5391916</v>
      </c>
      <c r="G61" s="53" t="s">
        <v>274</v>
      </c>
      <c r="H61" s="54" t="s">
        <v>274</v>
      </c>
    </row>
    <row r="62" spans="1:8" x14ac:dyDescent="0.2">
      <c r="A62" s="147" t="s">
        <v>5</v>
      </c>
      <c r="B62" s="19">
        <v>2362445</v>
      </c>
      <c r="C62" s="19">
        <v>1200436</v>
      </c>
      <c r="D62" s="19">
        <v>5002162</v>
      </c>
      <c r="E62" s="19">
        <v>831992</v>
      </c>
      <c r="F62" s="19">
        <v>824475.45</v>
      </c>
      <c r="G62" s="19">
        <v>5215866.8</v>
      </c>
      <c r="H62" s="24">
        <v>4369354.8</v>
      </c>
    </row>
    <row r="63" spans="1:8" x14ac:dyDescent="0.2">
      <c r="A63" s="138" t="s">
        <v>52</v>
      </c>
      <c r="B63" s="19">
        <f>ROUND(SUM(B64:B66),0)</f>
        <v>56400620</v>
      </c>
      <c r="C63" s="19">
        <f t="shared" ref="C63:G63" si="11">ROUND(SUM(C64:C66),0)</f>
        <v>30086715</v>
      </c>
      <c r="D63" s="19">
        <f t="shared" si="11"/>
        <v>29951473</v>
      </c>
      <c r="E63" s="19">
        <f t="shared" si="11"/>
        <v>15275797</v>
      </c>
      <c r="F63" s="19">
        <f t="shared" si="11"/>
        <v>18437738</v>
      </c>
      <c r="G63" s="19">
        <f t="shared" si="11"/>
        <v>31233192</v>
      </c>
      <c r="H63" s="54" t="s">
        <v>274</v>
      </c>
    </row>
    <row r="64" spans="1:8" x14ac:dyDescent="0.2">
      <c r="A64" s="147" t="s">
        <v>0</v>
      </c>
      <c r="B64" s="14">
        <v>42076663</v>
      </c>
      <c r="C64" s="14">
        <v>21626144.629999999</v>
      </c>
      <c r="D64" s="14">
        <v>24274007</v>
      </c>
      <c r="E64" s="14">
        <v>11067998</v>
      </c>
      <c r="F64" s="14">
        <v>11507131</v>
      </c>
      <c r="G64" s="14">
        <v>18482596</v>
      </c>
      <c r="H64" s="43" t="s">
        <v>274</v>
      </c>
    </row>
    <row r="65" spans="1:8" x14ac:dyDescent="0.2">
      <c r="A65" s="147" t="s">
        <v>1</v>
      </c>
      <c r="B65" s="14">
        <v>6990539</v>
      </c>
      <c r="C65" s="14">
        <v>3925599.44</v>
      </c>
      <c r="D65" s="14">
        <v>3226999</v>
      </c>
      <c r="E65" s="14">
        <v>2235356</v>
      </c>
      <c r="F65" s="14">
        <v>4208962</v>
      </c>
      <c r="G65" s="14">
        <v>12685157</v>
      </c>
      <c r="H65" s="43" t="s">
        <v>274</v>
      </c>
    </row>
    <row r="66" spans="1:8" x14ac:dyDescent="0.2">
      <c r="A66" s="147" t="s">
        <v>2</v>
      </c>
      <c r="B66" s="14">
        <v>7333418</v>
      </c>
      <c r="C66" s="14">
        <v>4534971.05</v>
      </c>
      <c r="D66" s="14">
        <v>2450467</v>
      </c>
      <c r="E66" s="14">
        <v>1972443</v>
      </c>
      <c r="F66" s="14">
        <v>2721645</v>
      </c>
      <c r="G66" s="14">
        <v>65439.08</v>
      </c>
      <c r="H66" s="43" t="s">
        <v>274</v>
      </c>
    </row>
    <row r="67" spans="1:8" ht="39" thickBot="1" x14ac:dyDescent="0.25">
      <c r="A67" s="150" t="s">
        <v>101</v>
      </c>
      <c r="B67" s="21">
        <v>834184</v>
      </c>
      <c r="C67" s="21">
        <v>1314202</v>
      </c>
      <c r="D67" s="21">
        <v>0</v>
      </c>
      <c r="E67" s="21">
        <v>0</v>
      </c>
      <c r="F67" s="21">
        <v>0</v>
      </c>
      <c r="G67" s="21">
        <v>0</v>
      </c>
      <c r="H67" s="52">
        <v>0</v>
      </c>
    </row>
    <row r="69" spans="1:8" ht="13.5" x14ac:dyDescent="0.25">
      <c r="A69" s="44" t="s">
        <v>275</v>
      </c>
      <c r="C69" s="3"/>
      <c r="D69" s="3"/>
      <c r="E69" s="3"/>
    </row>
    <row r="70" spans="1:8" ht="13.5" x14ac:dyDescent="0.25">
      <c r="A70" s="44" t="s">
        <v>278</v>
      </c>
      <c r="C70" s="3"/>
      <c r="D70" s="3"/>
      <c r="E70" s="3"/>
    </row>
    <row r="71" spans="1:8" ht="13.5" x14ac:dyDescent="0.25">
      <c r="A71" s="44" t="s">
        <v>276</v>
      </c>
      <c r="C71" s="3"/>
      <c r="D71" s="3"/>
      <c r="E71" s="3"/>
    </row>
    <row r="72" spans="1:8" x14ac:dyDescent="0.2">
      <c r="C72" s="3"/>
      <c r="D72" s="3"/>
      <c r="E72" s="3"/>
    </row>
    <row r="73" spans="1:8" x14ac:dyDescent="0.2">
      <c r="C73" s="3"/>
      <c r="D73" s="3"/>
      <c r="E73" s="3"/>
    </row>
    <row r="74" spans="1:8" x14ac:dyDescent="0.2">
      <c r="C74" s="3"/>
      <c r="D74" s="3"/>
      <c r="E74" s="3"/>
    </row>
    <row r="75" spans="1:8" x14ac:dyDescent="0.2">
      <c r="C75" s="3"/>
      <c r="D75" s="3"/>
      <c r="E75" s="3"/>
    </row>
    <row r="76" spans="1:8" x14ac:dyDescent="0.2">
      <c r="C76" s="3"/>
      <c r="D76" s="3"/>
      <c r="E76" s="3"/>
    </row>
    <row r="77" spans="1:8" x14ac:dyDescent="0.2">
      <c r="C77" s="3"/>
      <c r="D77" s="3"/>
      <c r="E77" s="3"/>
    </row>
    <row r="78" spans="1:8" x14ac:dyDescent="0.2">
      <c r="C78" s="3"/>
      <c r="D78" s="3"/>
      <c r="E78" s="3"/>
    </row>
    <row r="79" spans="1:8" x14ac:dyDescent="0.2">
      <c r="C79" s="3"/>
      <c r="D79" s="3"/>
      <c r="E79" s="3"/>
    </row>
    <row r="80" spans="1:8" x14ac:dyDescent="0.2">
      <c r="C80" s="3"/>
      <c r="D80" s="3"/>
      <c r="E80" s="3"/>
    </row>
    <row r="81" spans="3:5" x14ac:dyDescent="0.2">
      <c r="C81" s="3"/>
      <c r="D81" s="3"/>
      <c r="E81" s="3"/>
    </row>
    <row r="82" spans="3:5" x14ac:dyDescent="0.2">
      <c r="C82" s="3"/>
      <c r="D82" s="3"/>
      <c r="E82" s="3"/>
    </row>
    <row r="83" spans="3:5" x14ac:dyDescent="0.2">
      <c r="C83" s="3"/>
      <c r="D83" s="3"/>
      <c r="E83" s="3"/>
    </row>
    <row r="84" spans="3:5" x14ac:dyDescent="0.2">
      <c r="C84" s="3"/>
      <c r="D84" s="3"/>
      <c r="E84" s="3"/>
    </row>
    <row r="85" spans="3:5" x14ac:dyDescent="0.2">
      <c r="C85" s="3"/>
      <c r="D85" s="3"/>
      <c r="E85" s="3"/>
    </row>
    <row r="86" spans="3:5" x14ac:dyDescent="0.2">
      <c r="C86" s="3"/>
      <c r="D86" s="3"/>
      <c r="E86" s="3"/>
    </row>
    <row r="87" spans="3:5" x14ac:dyDescent="0.2">
      <c r="C87" s="3"/>
      <c r="D87" s="3"/>
      <c r="E87" s="3"/>
    </row>
    <row r="88" spans="3:5" x14ac:dyDescent="0.2">
      <c r="C88" s="3"/>
      <c r="D88" s="3"/>
      <c r="E88" s="3"/>
    </row>
    <row r="89" spans="3:5" x14ac:dyDescent="0.2">
      <c r="C89" s="3"/>
      <c r="D89" s="3"/>
      <c r="E89" s="3"/>
    </row>
    <row r="90" spans="3:5" x14ac:dyDescent="0.2">
      <c r="C90" s="3"/>
      <c r="D90" s="3"/>
      <c r="E90" s="3"/>
    </row>
    <row r="91" spans="3:5" x14ac:dyDescent="0.2">
      <c r="C91" s="3"/>
      <c r="D91" s="3"/>
      <c r="E91" s="3"/>
    </row>
    <row r="92" spans="3:5" x14ac:dyDescent="0.2">
      <c r="C92" s="3"/>
      <c r="D92" s="3"/>
      <c r="E92" s="3"/>
    </row>
    <row r="93" spans="3:5" x14ac:dyDescent="0.2">
      <c r="C93" s="3"/>
      <c r="D93" s="3"/>
      <c r="E93" s="3"/>
    </row>
    <row r="94" spans="3:5" x14ac:dyDescent="0.2">
      <c r="C94" s="3"/>
      <c r="D94" s="3"/>
      <c r="E94" s="3"/>
    </row>
    <row r="95" spans="3:5" x14ac:dyDescent="0.2">
      <c r="C95" s="3"/>
      <c r="D95" s="3"/>
      <c r="E95" s="3"/>
    </row>
    <row r="96" spans="3:5" x14ac:dyDescent="0.2">
      <c r="C96" s="3"/>
      <c r="D96" s="3"/>
      <c r="E96" s="3"/>
    </row>
    <row r="97" spans="3:5" x14ac:dyDescent="0.2">
      <c r="C97" s="3"/>
      <c r="D97" s="3"/>
      <c r="E97" s="3"/>
    </row>
    <row r="98" spans="3:5" x14ac:dyDescent="0.2">
      <c r="C98" s="3"/>
      <c r="D98" s="3"/>
      <c r="E98" s="3"/>
    </row>
    <row r="99" spans="3:5" x14ac:dyDescent="0.2">
      <c r="C99" s="3"/>
      <c r="D99" s="3"/>
      <c r="E99" s="3"/>
    </row>
    <row r="100" spans="3:5" x14ac:dyDescent="0.2">
      <c r="C100" s="3"/>
      <c r="D100" s="3"/>
      <c r="E100" s="3"/>
    </row>
    <row r="101" spans="3:5" x14ac:dyDescent="0.2">
      <c r="C101" s="3"/>
      <c r="D101" s="3"/>
      <c r="E101" s="3"/>
    </row>
    <row r="102" spans="3:5" x14ac:dyDescent="0.2">
      <c r="C102" s="3"/>
      <c r="D102" s="3"/>
      <c r="E102" s="3"/>
    </row>
    <row r="103" spans="3:5" x14ac:dyDescent="0.2">
      <c r="C103" s="3"/>
      <c r="D103" s="3"/>
      <c r="E103" s="3"/>
    </row>
    <row r="104" spans="3:5" x14ac:dyDescent="0.2">
      <c r="C104" s="3"/>
      <c r="D104" s="3"/>
      <c r="E104" s="3"/>
    </row>
    <row r="105" spans="3:5" x14ac:dyDescent="0.2">
      <c r="C105" s="3"/>
      <c r="D105" s="3"/>
      <c r="E105" s="3"/>
    </row>
    <row r="106" spans="3:5" x14ac:dyDescent="0.2">
      <c r="C106" s="3"/>
      <c r="D106" s="3"/>
      <c r="E106" s="3"/>
    </row>
    <row r="107" spans="3:5" x14ac:dyDescent="0.2">
      <c r="C107" s="3"/>
      <c r="D107" s="3"/>
      <c r="E107" s="3"/>
    </row>
    <row r="108" spans="3:5" x14ac:dyDescent="0.2">
      <c r="C108" s="3"/>
      <c r="D108" s="3"/>
      <c r="E108" s="3"/>
    </row>
    <row r="109" spans="3:5" x14ac:dyDescent="0.2">
      <c r="C109" s="3"/>
      <c r="D109" s="3"/>
      <c r="E109" s="3"/>
    </row>
    <row r="110" spans="3:5" x14ac:dyDescent="0.2">
      <c r="C110" s="3"/>
      <c r="D110" s="3"/>
      <c r="E110" s="3"/>
    </row>
    <row r="111" spans="3:5" x14ac:dyDescent="0.2">
      <c r="C111" s="3"/>
      <c r="D111" s="3"/>
      <c r="E111" s="3"/>
    </row>
    <row r="112" spans="3:5" x14ac:dyDescent="0.2">
      <c r="C112" s="3"/>
      <c r="D112" s="3"/>
      <c r="E112" s="3"/>
    </row>
    <row r="113" spans="3:5" x14ac:dyDescent="0.2">
      <c r="C113" s="3"/>
      <c r="D113" s="3"/>
      <c r="E113" s="3"/>
    </row>
    <row r="114" spans="3:5" x14ac:dyDescent="0.2">
      <c r="C114" s="3"/>
      <c r="D114" s="3"/>
      <c r="E114" s="3"/>
    </row>
    <row r="115" spans="3:5" x14ac:dyDescent="0.2">
      <c r="C115" s="3"/>
      <c r="D115" s="3"/>
      <c r="E115" s="3"/>
    </row>
    <row r="116" spans="3:5" x14ac:dyDescent="0.2">
      <c r="C116" s="3"/>
      <c r="D116" s="3"/>
      <c r="E116" s="3"/>
    </row>
    <row r="117" spans="3:5" x14ac:dyDescent="0.2">
      <c r="C117" s="3"/>
      <c r="D117" s="3"/>
      <c r="E117" s="3"/>
    </row>
    <row r="118" spans="3:5" x14ac:dyDescent="0.2">
      <c r="C118" s="3"/>
      <c r="D118" s="3"/>
      <c r="E118" s="3"/>
    </row>
    <row r="119" spans="3:5" x14ac:dyDescent="0.2">
      <c r="C119" s="3"/>
      <c r="D119" s="3"/>
      <c r="E119" s="3"/>
    </row>
    <row r="120" spans="3:5" x14ac:dyDescent="0.2">
      <c r="C120" s="3"/>
      <c r="D120" s="3"/>
      <c r="E120" s="3"/>
    </row>
    <row r="121" spans="3:5" x14ac:dyDescent="0.2">
      <c r="C121" s="3"/>
      <c r="D121" s="3"/>
      <c r="E121" s="3"/>
    </row>
    <row r="122" spans="3:5" x14ac:dyDescent="0.2">
      <c r="C122" s="3"/>
      <c r="D122" s="3"/>
      <c r="E122" s="3"/>
    </row>
    <row r="123" spans="3:5" x14ac:dyDescent="0.2">
      <c r="C123" s="3"/>
      <c r="D123" s="3"/>
      <c r="E123" s="3"/>
    </row>
    <row r="124" spans="3:5" x14ac:dyDescent="0.2">
      <c r="C124" s="3"/>
      <c r="D124" s="3"/>
      <c r="E124" s="3"/>
    </row>
    <row r="125" spans="3:5" x14ac:dyDescent="0.2">
      <c r="C125" s="3"/>
      <c r="D125" s="3"/>
      <c r="E125" s="3"/>
    </row>
    <row r="126" spans="3:5" x14ac:dyDescent="0.2">
      <c r="C126" s="3"/>
      <c r="D126" s="3"/>
      <c r="E126" s="3"/>
    </row>
    <row r="127" spans="3:5" x14ac:dyDescent="0.2">
      <c r="C127" s="3"/>
      <c r="D127" s="3"/>
      <c r="E127" s="3"/>
    </row>
    <row r="128" spans="3:5" x14ac:dyDescent="0.2">
      <c r="C128" s="3"/>
      <c r="D128" s="3"/>
      <c r="E128" s="3"/>
    </row>
    <row r="129" spans="3:5" x14ac:dyDescent="0.2">
      <c r="C129" s="3"/>
      <c r="D129" s="3"/>
      <c r="E129" s="3"/>
    </row>
    <row r="130" spans="3:5" x14ac:dyDescent="0.2">
      <c r="C130" s="3"/>
      <c r="D130" s="3"/>
      <c r="E130" s="3"/>
    </row>
    <row r="131" spans="3:5" x14ac:dyDescent="0.2">
      <c r="C131" s="3"/>
      <c r="D131" s="3"/>
      <c r="E131" s="3"/>
    </row>
    <row r="132" spans="3:5" x14ac:dyDescent="0.2">
      <c r="C132" s="3"/>
      <c r="D132" s="3"/>
      <c r="E132" s="3"/>
    </row>
    <row r="133" spans="3:5" x14ac:dyDescent="0.2">
      <c r="C133" s="3"/>
      <c r="D133" s="3"/>
      <c r="E133" s="3"/>
    </row>
    <row r="134" spans="3:5" x14ac:dyDescent="0.2">
      <c r="C134" s="3"/>
      <c r="D134" s="3"/>
      <c r="E134" s="3"/>
    </row>
    <row r="135" spans="3:5" x14ac:dyDescent="0.2">
      <c r="C135" s="3"/>
      <c r="D135" s="3"/>
      <c r="E135" s="3"/>
    </row>
    <row r="136" spans="3:5" x14ac:dyDescent="0.2">
      <c r="C136" s="3"/>
      <c r="D136" s="3"/>
      <c r="E136" s="3"/>
    </row>
    <row r="137" spans="3:5" x14ac:dyDescent="0.2">
      <c r="C137" s="3"/>
      <c r="D137" s="3"/>
      <c r="E137" s="3"/>
    </row>
    <row r="138" spans="3:5" x14ac:dyDescent="0.2">
      <c r="C138" s="3"/>
      <c r="D138" s="3"/>
      <c r="E138" s="3"/>
    </row>
    <row r="139" spans="3:5" x14ac:dyDescent="0.2">
      <c r="C139" s="3"/>
      <c r="D139" s="3"/>
      <c r="E139" s="3"/>
    </row>
    <row r="140" spans="3:5" x14ac:dyDescent="0.2">
      <c r="C140" s="3"/>
      <c r="D140" s="3"/>
      <c r="E140" s="3"/>
    </row>
    <row r="141" spans="3:5" x14ac:dyDescent="0.2">
      <c r="C141" s="3"/>
      <c r="D141" s="3"/>
      <c r="E141" s="3"/>
    </row>
    <row r="142" spans="3:5" x14ac:dyDescent="0.2">
      <c r="C142" s="3"/>
      <c r="D142" s="3"/>
      <c r="E142" s="3"/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workbookViewId="0">
      <selection activeCell="A6" sqref="A6:H7"/>
    </sheetView>
  </sheetViews>
  <sheetFormatPr baseColWidth="10" defaultRowHeight="12.75" x14ac:dyDescent="0.2"/>
  <cols>
    <col min="1" max="1" width="47.42578125" style="3" customWidth="1"/>
    <col min="2" max="2" width="10.7109375" style="4" customWidth="1"/>
    <col min="3" max="4" width="10.7109375" style="9" customWidth="1"/>
    <col min="5" max="5" width="10.7109375" style="10" customWidth="1"/>
    <col min="6" max="7" width="10.7109375" style="3" customWidth="1"/>
    <col min="8" max="8" width="10.7109375" style="5" customWidth="1"/>
    <col min="9" max="9" width="14.7109375" style="3" bestFit="1" customWidth="1"/>
    <col min="10" max="16384" width="11.42578125" style="3"/>
  </cols>
  <sheetData>
    <row r="1" spans="1:8" x14ac:dyDescent="0.2">
      <c r="C1" s="3"/>
      <c r="D1" s="3"/>
      <c r="E1" s="3"/>
    </row>
    <row r="2" spans="1:8" ht="18" x14ac:dyDescent="0.25">
      <c r="B2" s="1" t="s">
        <v>271</v>
      </c>
      <c r="C2" s="3"/>
      <c r="D2" s="3"/>
      <c r="E2" s="3"/>
    </row>
    <row r="3" spans="1:8" ht="16.5" x14ac:dyDescent="0.3">
      <c r="B3" s="2" t="s">
        <v>266</v>
      </c>
      <c r="C3" s="3"/>
      <c r="D3" s="3"/>
      <c r="E3" s="3"/>
    </row>
    <row r="4" spans="1:8" x14ac:dyDescent="0.2">
      <c r="B4" s="3"/>
      <c r="C4" s="3"/>
      <c r="D4" s="3"/>
      <c r="E4" s="3"/>
      <c r="H4" s="3"/>
    </row>
    <row r="5" spans="1:8" ht="13.5" thickBot="1" x14ac:dyDescent="0.25">
      <c r="A5" s="6"/>
      <c r="C5" s="3"/>
      <c r="D5" s="3"/>
      <c r="E5" s="3"/>
      <c r="H5" s="7"/>
    </row>
    <row r="6" spans="1:8" ht="17.25" thickBot="1" x14ac:dyDescent="0.35">
      <c r="A6" s="32" t="s">
        <v>36</v>
      </c>
      <c r="B6" s="33">
        <v>2016</v>
      </c>
      <c r="C6" s="33">
        <v>2015</v>
      </c>
      <c r="D6" s="33">
        <v>2014</v>
      </c>
      <c r="E6" s="34">
        <v>2013</v>
      </c>
      <c r="F6" s="33">
        <v>2012</v>
      </c>
      <c r="G6" s="33">
        <v>2011</v>
      </c>
      <c r="H6" s="35">
        <v>2010</v>
      </c>
    </row>
    <row r="7" spans="1:8" ht="13.5" thickBot="1" x14ac:dyDescent="0.25">
      <c r="A7" s="36" t="s">
        <v>39</v>
      </c>
      <c r="B7" s="39">
        <f>ROUND(+B8+B16+B20,0)</f>
        <v>49520333</v>
      </c>
      <c r="C7" s="39">
        <f t="shared" ref="C7:H7" si="0">ROUND(+C8+C16+C20,0)</f>
        <v>60404023</v>
      </c>
      <c r="D7" s="39">
        <f t="shared" si="0"/>
        <v>41315205</v>
      </c>
      <c r="E7" s="39">
        <f t="shared" si="0"/>
        <v>40319937</v>
      </c>
      <c r="F7" s="37">
        <f t="shared" si="0"/>
        <v>38869227</v>
      </c>
      <c r="G7" s="37">
        <f t="shared" si="0"/>
        <v>52971673</v>
      </c>
      <c r="H7" s="40">
        <f t="shared" si="0"/>
        <v>48692790</v>
      </c>
    </row>
    <row r="8" spans="1:8" ht="13.5" thickTop="1" x14ac:dyDescent="0.2">
      <c r="A8" s="45" t="s">
        <v>102</v>
      </c>
      <c r="B8" s="55">
        <f t="shared" ref="B8:H8" si="1">ROUND((+B9+B14+B15),0)</f>
        <v>43669169</v>
      </c>
      <c r="C8" s="55">
        <f t="shared" si="1"/>
        <v>17670558</v>
      </c>
      <c r="D8" s="55">
        <f t="shared" si="1"/>
        <v>15495355</v>
      </c>
      <c r="E8" s="55">
        <f t="shared" si="1"/>
        <v>26435223</v>
      </c>
      <c r="F8" s="55">
        <f t="shared" si="1"/>
        <v>15761642</v>
      </c>
      <c r="G8" s="55">
        <f t="shared" si="1"/>
        <v>30626947</v>
      </c>
      <c r="H8" s="56">
        <f t="shared" si="1"/>
        <v>48692790</v>
      </c>
    </row>
    <row r="9" spans="1:8" ht="25.5" x14ac:dyDescent="0.2">
      <c r="A9" s="87" t="s">
        <v>103</v>
      </c>
      <c r="B9" s="49">
        <f>ROUND(SUM(B10:B13),0)</f>
        <v>181013</v>
      </c>
      <c r="C9" s="49">
        <f t="shared" ref="C9:H9" si="2">ROUND(SUM(C10:C13),0)</f>
        <v>224053</v>
      </c>
      <c r="D9" s="49">
        <f t="shared" si="2"/>
        <v>235503</v>
      </c>
      <c r="E9" s="49">
        <f t="shared" si="2"/>
        <v>152000</v>
      </c>
      <c r="F9" s="49">
        <f t="shared" si="2"/>
        <v>0</v>
      </c>
      <c r="G9" s="49">
        <f t="shared" si="2"/>
        <v>400195</v>
      </c>
      <c r="H9" s="50">
        <f t="shared" si="2"/>
        <v>3074383</v>
      </c>
    </row>
    <row r="10" spans="1:8" x14ac:dyDescent="0.2">
      <c r="A10" s="91" t="s">
        <v>272</v>
      </c>
      <c r="B10" s="41" t="s">
        <v>274</v>
      </c>
      <c r="C10" s="41" t="s">
        <v>274</v>
      </c>
      <c r="D10" s="41" t="s">
        <v>274</v>
      </c>
      <c r="E10" s="41" t="s">
        <v>274</v>
      </c>
      <c r="F10" s="41" t="s">
        <v>274</v>
      </c>
      <c r="G10" s="41" t="s">
        <v>274</v>
      </c>
      <c r="H10" s="51">
        <v>1721974.24</v>
      </c>
    </row>
    <row r="11" spans="1:8" x14ac:dyDescent="0.2">
      <c r="A11" s="91" t="s">
        <v>273</v>
      </c>
      <c r="B11" s="41" t="s">
        <v>274</v>
      </c>
      <c r="C11" s="41" t="s">
        <v>274</v>
      </c>
      <c r="D11" s="41" t="s">
        <v>274</v>
      </c>
      <c r="E11" s="41" t="s">
        <v>274</v>
      </c>
      <c r="F11" s="41" t="s">
        <v>274</v>
      </c>
      <c r="G11" s="41" t="s">
        <v>274</v>
      </c>
      <c r="H11" s="51">
        <v>469968.16</v>
      </c>
    </row>
    <row r="12" spans="1:8" x14ac:dyDescent="0.2">
      <c r="A12" s="88" t="s">
        <v>104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400195.34</v>
      </c>
      <c r="H12" s="42">
        <v>882440.61</v>
      </c>
    </row>
    <row r="13" spans="1:8" x14ac:dyDescent="0.2">
      <c r="A13" s="92" t="s">
        <v>105</v>
      </c>
      <c r="B13" s="14">
        <v>181013</v>
      </c>
      <c r="C13" s="14">
        <v>224052.58</v>
      </c>
      <c r="D13" s="14">
        <v>235503.44</v>
      </c>
      <c r="E13" s="14">
        <v>152000</v>
      </c>
      <c r="F13" s="41" t="s">
        <v>274</v>
      </c>
      <c r="G13" s="41" t="s">
        <v>274</v>
      </c>
      <c r="H13" s="43" t="s">
        <v>274</v>
      </c>
    </row>
    <row r="14" spans="1:8" x14ac:dyDescent="0.2">
      <c r="A14" s="90" t="s">
        <v>20</v>
      </c>
      <c r="B14" s="14">
        <v>43439136</v>
      </c>
      <c r="C14" s="14">
        <v>17254640.690000001</v>
      </c>
      <c r="D14" s="14">
        <v>14646377.939999999</v>
      </c>
      <c r="E14" s="14">
        <v>26237980.699999999</v>
      </c>
      <c r="F14" s="14">
        <v>15715250.18</v>
      </c>
      <c r="G14" s="14">
        <v>29509012.07</v>
      </c>
      <c r="H14" s="42">
        <v>45618406.780000001</v>
      </c>
    </row>
    <row r="15" spans="1:8" x14ac:dyDescent="0.2">
      <c r="A15" s="90" t="s">
        <v>14</v>
      </c>
      <c r="B15" s="14">
        <v>49020</v>
      </c>
      <c r="C15" s="14">
        <v>191864</v>
      </c>
      <c r="D15" s="14">
        <v>613474.06000000006</v>
      </c>
      <c r="E15" s="14">
        <v>45242</v>
      </c>
      <c r="F15" s="14">
        <v>46392</v>
      </c>
      <c r="G15" s="14">
        <v>717739.7</v>
      </c>
      <c r="H15" s="42">
        <v>0</v>
      </c>
    </row>
    <row r="16" spans="1:8" x14ac:dyDescent="0.2">
      <c r="A16" s="48" t="s">
        <v>106</v>
      </c>
      <c r="B16" s="49">
        <f>ROUND(SUM(B17:B19),0)</f>
        <v>5851164</v>
      </c>
      <c r="C16" s="49">
        <f t="shared" ref="C16:H16" si="3">ROUND(SUM(C17:C19),0)</f>
        <v>42733465</v>
      </c>
      <c r="D16" s="49">
        <f t="shared" si="3"/>
        <v>25819850</v>
      </c>
      <c r="E16" s="49">
        <f t="shared" si="3"/>
        <v>13884714</v>
      </c>
      <c r="F16" s="49">
        <f t="shared" si="3"/>
        <v>23107585</v>
      </c>
      <c r="G16" s="49">
        <f t="shared" si="3"/>
        <v>22344726</v>
      </c>
      <c r="H16" s="50">
        <f t="shared" si="3"/>
        <v>0</v>
      </c>
    </row>
    <row r="17" spans="1:8" ht="25.5" x14ac:dyDescent="0.2">
      <c r="A17" s="87" t="s">
        <v>107</v>
      </c>
      <c r="B17" s="14">
        <v>5033668</v>
      </c>
      <c r="C17" s="14">
        <v>42191014.920000002</v>
      </c>
      <c r="D17" s="14">
        <v>24926998.449999999</v>
      </c>
      <c r="E17" s="14">
        <v>10077286.109999999</v>
      </c>
      <c r="F17" s="14">
        <v>22279588.449999999</v>
      </c>
      <c r="G17" s="14">
        <v>22140367.02</v>
      </c>
      <c r="H17" s="43" t="s">
        <v>274</v>
      </c>
    </row>
    <row r="18" spans="1:8" x14ac:dyDescent="0.2">
      <c r="A18" s="90" t="s">
        <v>21</v>
      </c>
      <c r="B18" s="14">
        <v>817496</v>
      </c>
      <c r="C18" s="14">
        <v>542450</v>
      </c>
      <c r="D18" s="14">
        <v>892851.07</v>
      </c>
      <c r="E18" s="14">
        <v>3807427.7</v>
      </c>
      <c r="F18" s="14">
        <v>827996.8</v>
      </c>
      <c r="G18" s="14">
        <v>204359.18</v>
      </c>
      <c r="H18" s="43" t="s">
        <v>274</v>
      </c>
    </row>
    <row r="19" spans="1:8" x14ac:dyDescent="0.2">
      <c r="A19" s="87" t="s">
        <v>108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43" t="s">
        <v>274</v>
      </c>
    </row>
    <row r="20" spans="1:8" ht="39" thickBot="1" x14ac:dyDescent="0.25">
      <c r="A20" s="57" t="s">
        <v>109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4">
        <v>0</v>
      </c>
    </row>
    <row r="21" spans="1:8" x14ac:dyDescent="0.2">
      <c r="A21" s="89"/>
      <c r="C21" s="3"/>
      <c r="D21" s="3"/>
      <c r="E21" s="5"/>
    </row>
    <row r="22" spans="1:8" ht="13.5" x14ac:dyDescent="0.25">
      <c r="A22" s="44" t="s">
        <v>275</v>
      </c>
      <c r="B22" s="3"/>
      <c r="C22" s="3"/>
      <c r="D22" s="3"/>
      <c r="E22" s="3"/>
    </row>
    <row r="23" spans="1:8" ht="13.5" x14ac:dyDescent="0.25">
      <c r="A23" s="44" t="s">
        <v>278</v>
      </c>
      <c r="B23" s="3"/>
      <c r="C23" s="3"/>
      <c r="D23" s="3"/>
      <c r="E23" s="3"/>
    </row>
    <row r="24" spans="1:8" ht="13.5" x14ac:dyDescent="0.25">
      <c r="A24" s="44" t="s">
        <v>276</v>
      </c>
      <c r="B24" s="3"/>
      <c r="C24" s="3"/>
      <c r="D24" s="3"/>
      <c r="E24" s="3"/>
    </row>
    <row r="25" spans="1:8" x14ac:dyDescent="0.2">
      <c r="B25" s="3"/>
      <c r="C25" s="3"/>
      <c r="D25" s="3"/>
      <c r="E25" s="3"/>
    </row>
    <row r="26" spans="1:8" x14ac:dyDescent="0.2">
      <c r="B26" s="3"/>
      <c r="C26" s="3"/>
      <c r="D26" s="3"/>
      <c r="E26" s="3"/>
    </row>
    <row r="27" spans="1:8" x14ac:dyDescent="0.2">
      <c r="B27" s="3"/>
      <c r="C27" s="3"/>
      <c r="D27" s="3"/>
      <c r="E27" s="3"/>
    </row>
    <row r="28" spans="1:8" x14ac:dyDescent="0.2">
      <c r="B28" s="3"/>
      <c r="C28" s="3"/>
      <c r="D28" s="3"/>
      <c r="E28" s="3"/>
    </row>
    <row r="29" spans="1:8" x14ac:dyDescent="0.2">
      <c r="B29" s="3"/>
      <c r="C29" s="3"/>
      <c r="D29" s="3"/>
      <c r="E29" s="3"/>
    </row>
    <row r="30" spans="1:8" x14ac:dyDescent="0.2">
      <c r="B30" s="3"/>
      <c r="C30" s="3"/>
      <c r="D30" s="3"/>
      <c r="E30" s="3"/>
    </row>
    <row r="31" spans="1:8" x14ac:dyDescent="0.2">
      <c r="B31" s="3"/>
      <c r="C31" s="3"/>
      <c r="D31" s="3"/>
      <c r="E31" s="3"/>
    </row>
    <row r="32" spans="1:8" x14ac:dyDescent="0.2">
      <c r="B32" s="3"/>
      <c r="C32" s="3"/>
      <c r="D32" s="3"/>
      <c r="E32" s="3"/>
    </row>
    <row r="33" spans="2:5" x14ac:dyDescent="0.2">
      <c r="B33" s="3"/>
      <c r="C33" s="3"/>
      <c r="D33" s="3"/>
      <c r="E33" s="3"/>
    </row>
    <row r="34" spans="2:5" x14ac:dyDescent="0.2">
      <c r="B34" s="3"/>
      <c r="C34" s="3"/>
      <c r="D34" s="3"/>
      <c r="E34" s="3"/>
    </row>
    <row r="35" spans="2:5" x14ac:dyDescent="0.2">
      <c r="B35" s="3"/>
      <c r="C35" s="3"/>
      <c r="D35" s="3"/>
      <c r="E35" s="3"/>
    </row>
    <row r="36" spans="2:5" x14ac:dyDescent="0.2">
      <c r="B36" s="3"/>
      <c r="C36" s="3"/>
      <c r="D36" s="3"/>
      <c r="E36" s="3"/>
    </row>
    <row r="37" spans="2:5" x14ac:dyDescent="0.2">
      <c r="B37" s="3"/>
      <c r="C37" s="3"/>
      <c r="D37" s="3"/>
      <c r="E37" s="3"/>
    </row>
    <row r="38" spans="2:5" x14ac:dyDescent="0.2">
      <c r="B38" s="3"/>
      <c r="C38" s="3"/>
      <c r="D38" s="3"/>
      <c r="E38" s="3"/>
    </row>
    <row r="39" spans="2:5" x14ac:dyDescent="0.2">
      <c r="B39" s="3"/>
      <c r="C39" s="3"/>
      <c r="D39" s="3"/>
      <c r="E39" s="3"/>
    </row>
    <row r="40" spans="2:5" x14ac:dyDescent="0.2">
      <c r="B40" s="3"/>
      <c r="C40" s="3"/>
      <c r="D40" s="3"/>
      <c r="E40" s="3"/>
    </row>
    <row r="41" spans="2:5" x14ac:dyDescent="0.2">
      <c r="B41" s="3"/>
      <c r="C41" s="3"/>
      <c r="D41" s="3"/>
      <c r="E41" s="3"/>
    </row>
    <row r="42" spans="2:5" x14ac:dyDescent="0.2">
      <c r="B42" s="3"/>
      <c r="C42" s="3"/>
      <c r="D42" s="3"/>
      <c r="E42" s="3"/>
    </row>
    <row r="43" spans="2:5" x14ac:dyDescent="0.2">
      <c r="B43" s="3"/>
      <c r="C43" s="3"/>
      <c r="D43" s="3"/>
      <c r="E43" s="3"/>
    </row>
    <row r="44" spans="2:5" x14ac:dyDescent="0.2">
      <c r="B44" s="3"/>
      <c r="C44" s="3"/>
      <c r="D44" s="3"/>
      <c r="E44" s="3"/>
    </row>
    <row r="45" spans="2:5" x14ac:dyDescent="0.2">
      <c r="B45" s="3"/>
      <c r="C45" s="3"/>
      <c r="D45" s="3"/>
      <c r="E45" s="3"/>
    </row>
    <row r="46" spans="2:5" x14ac:dyDescent="0.2">
      <c r="B46" s="3"/>
      <c r="C46" s="3"/>
      <c r="D46" s="3"/>
      <c r="E46" s="3"/>
    </row>
    <row r="47" spans="2:5" x14ac:dyDescent="0.2">
      <c r="B47" s="3"/>
      <c r="C47" s="3"/>
      <c r="D47" s="3"/>
      <c r="E47" s="3"/>
    </row>
    <row r="48" spans="2:5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1" spans="2:5" x14ac:dyDescent="0.2">
      <c r="B51" s="3"/>
      <c r="C51" s="3"/>
      <c r="D51" s="3"/>
      <c r="E51" s="3"/>
    </row>
    <row r="52" spans="2:5" x14ac:dyDescent="0.2">
      <c r="B52" s="3"/>
      <c r="C52" s="3"/>
      <c r="D52" s="3"/>
      <c r="E52" s="3"/>
    </row>
    <row r="53" spans="2:5" x14ac:dyDescent="0.2">
      <c r="B53" s="3"/>
      <c r="C53" s="3"/>
      <c r="D53" s="3"/>
      <c r="E53" s="3"/>
    </row>
    <row r="54" spans="2:5" x14ac:dyDescent="0.2">
      <c r="B54" s="3"/>
      <c r="C54" s="3"/>
      <c r="D54" s="3"/>
      <c r="E54" s="3"/>
    </row>
    <row r="55" spans="2:5" x14ac:dyDescent="0.2">
      <c r="B55" s="3"/>
      <c r="C55" s="3"/>
      <c r="D55" s="3"/>
      <c r="E55" s="3"/>
    </row>
    <row r="56" spans="2:5" x14ac:dyDescent="0.2">
      <c r="B56" s="3"/>
      <c r="C56" s="3"/>
      <c r="D56" s="3"/>
      <c r="E56" s="3"/>
    </row>
    <row r="57" spans="2:5" x14ac:dyDescent="0.2">
      <c r="B57" s="3"/>
      <c r="C57" s="3"/>
      <c r="D57" s="3"/>
      <c r="E57" s="3"/>
    </row>
    <row r="58" spans="2:5" x14ac:dyDescent="0.2">
      <c r="B58" s="3"/>
      <c r="C58" s="3"/>
      <c r="D58" s="3"/>
      <c r="E58" s="3"/>
    </row>
    <row r="59" spans="2:5" x14ac:dyDescent="0.2">
      <c r="B59" s="3"/>
      <c r="C59" s="3"/>
      <c r="D59" s="3"/>
      <c r="E59" s="3"/>
    </row>
    <row r="60" spans="2:5" x14ac:dyDescent="0.2">
      <c r="B60" s="3"/>
      <c r="C60" s="3"/>
      <c r="D60" s="3"/>
      <c r="E60" s="3"/>
    </row>
    <row r="61" spans="2:5" x14ac:dyDescent="0.2">
      <c r="B61" s="3"/>
      <c r="C61" s="3"/>
      <c r="D61" s="3"/>
      <c r="E61" s="3"/>
    </row>
    <row r="62" spans="2:5" x14ac:dyDescent="0.2">
      <c r="B62" s="3"/>
      <c r="C62" s="3"/>
      <c r="D62" s="3"/>
      <c r="E62" s="3"/>
    </row>
    <row r="63" spans="2:5" x14ac:dyDescent="0.2">
      <c r="B63" s="3"/>
      <c r="C63" s="3"/>
      <c r="D63" s="3"/>
      <c r="E63" s="3"/>
    </row>
    <row r="64" spans="2:5" x14ac:dyDescent="0.2">
      <c r="B64" s="3"/>
      <c r="C64" s="3"/>
      <c r="D64" s="3"/>
      <c r="E64" s="3"/>
    </row>
    <row r="65" spans="2:5" x14ac:dyDescent="0.2">
      <c r="B65" s="3"/>
      <c r="C65" s="3"/>
      <c r="D65" s="3"/>
      <c r="E65" s="3"/>
    </row>
    <row r="66" spans="2:5" x14ac:dyDescent="0.2">
      <c r="B66" s="3"/>
      <c r="C66" s="3"/>
      <c r="D66" s="3"/>
      <c r="E66" s="3"/>
    </row>
    <row r="67" spans="2:5" x14ac:dyDescent="0.2">
      <c r="B67" s="3"/>
      <c r="C67" s="3"/>
      <c r="D67" s="3"/>
      <c r="E67" s="3"/>
    </row>
    <row r="68" spans="2:5" x14ac:dyDescent="0.2">
      <c r="B68" s="3"/>
      <c r="C68" s="3"/>
      <c r="D68" s="3"/>
      <c r="E68" s="3"/>
    </row>
    <row r="69" spans="2:5" x14ac:dyDescent="0.2">
      <c r="B69" s="3"/>
      <c r="C69" s="3"/>
      <c r="D69" s="3"/>
      <c r="E69" s="3"/>
    </row>
    <row r="70" spans="2:5" x14ac:dyDescent="0.2">
      <c r="B70" s="3"/>
      <c r="C70" s="3"/>
      <c r="D70" s="3"/>
      <c r="E70" s="3"/>
    </row>
    <row r="71" spans="2:5" x14ac:dyDescent="0.2">
      <c r="B71" s="3"/>
      <c r="C71" s="3"/>
      <c r="D71" s="3"/>
      <c r="E71" s="3"/>
    </row>
    <row r="72" spans="2:5" x14ac:dyDescent="0.2">
      <c r="B72" s="3"/>
      <c r="C72" s="3"/>
      <c r="D72" s="3"/>
      <c r="E72" s="3"/>
    </row>
    <row r="73" spans="2:5" x14ac:dyDescent="0.2">
      <c r="B73" s="3"/>
      <c r="C73" s="3"/>
      <c r="D73" s="3"/>
      <c r="E73" s="3"/>
    </row>
    <row r="74" spans="2:5" x14ac:dyDescent="0.2">
      <c r="B74" s="3"/>
      <c r="C74" s="3"/>
      <c r="D74" s="3"/>
      <c r="E74" s="3"/>
    </row>
    <row r="75" spans="2:5" x14ac:dyDescent="0.2">
      <c r="B75" s="3"/>
      <c r="C75" s="3"/>
      <c r="D75" s="3"/>
      <c r="E75" s="3"/>
    </row>
    <row r="76" spans="2:5" x14ac:dyDescent="0.2">
      <c r="B76" s="3"/>
      <c r="C76" s="3"/>
      <c r="D76" s="3"/>
      <c r="E76" s="3"/>
    </row>
    <row r="77" spans="2:5" x14ac:dyDescent="0.2">
      <c r="B77" s="3"/>
      <c r="C77" s="3"/>
      <c r="D77" s="3"/>
      <c r="E77" s="3"/>
    </row>
    <row r="78" spans="2:5" x14ac:dyDescent="0.2">
      <c r="B78" s="3"/>
      <c r="C78" s="3"/>
      <c r="D78" s="3"/>
      <c r="E78" s="3"/>
    </row>
    <row r="79" spans="2:5" x14ac:dyDescent="0.2">
      <c r="B79" s="3"/>
      <c r="C79" s="3"/>
      <c r="D79" s="3"/>
      <c r="E79" s="3"/>
    </row>
    <row r="80" spans="2:5" x14ac:dyDescent="0.2">
      <c r="B80" s="3"/>
      <c r="C80" s="3"/>
      <c r="D80" s="3"/>
      <c r="E80" s="3"/>
    </row>
    <row r="81" spans="2:5" x14ac:dyDescent="0.2">
      <c r="B81" s="3"/>
      <c r="C81" s="3"/>
      <c r="D81" s="3"/>
      <c r="E81" s="3"/>
    </row>
    <row r="82" spans="2:5" x14ac:dyDescent="0.2">
      <c r="B82" s="3"/>
      <c r="C82" s="3"/>
      <c r="D82" s="3"/>
      <c r="E82" s="3"/>
    </row>
    <row r="83" spans="2:5" x14ac:dyDescent="0.2">
      <c r="B83" s="3"/>
      <c r="C83" s="3"/>
      <c r="D83" s="3"/>
      <c r="E83" s="3"/>
    </row>
    <row r="84" spans="2:5" x14ac:dyDescent="0.2">
      <c r="B84" s="3"/>
      <c r="C84" s="3"/>
      <c r="D84" s="3"/>
      <c r="E84" s="3"/>
    </row>
    <row r="85" spans="2:5" x14ac:dyDescent="0.2">
      <c r="B85" s="3"/>
      <c r="C85" s="3"/>
      <c r="D85" s="3"/>
      <c r="E85" s="3"/>
    </row>
    <row r="86" spans="2:5" x14ac:dyDescent="0.2">
      <c r="B86" s="3"/>
      <c r="C86" s="3"/>
      <c r="D86" s="3"/>
      <c r="E86" s="3"/>
    </row>
    <row r="87" spans="2:5" x14ac:dyDescent="0.2">
      <c r="B87" s="3"/>
      <c r="C87" s="3"/>
      <c r="D87" s="3"/>
      <c r="E87" s="3"/>
    </row>
    <row r="88" spans="2:5" x14ac:dyDescent="0.2">
      <c r="B88" s="3"/>
      <c r="C88" s="3"/>
      <c r="D88" s="3"/>
      <c r="E88" s="3"/>
    </row>
    <row r="89" spans="2:5" x14ac:dyDescent="0.2">
      <c r="B89" s="3"/>
      <c r="C89" s="3"/>
      <c r="D89" s="3"/>
      <c r="E89" s="3"/>
    </row>
    <row r="90" spans="2:5" x14ac:dyDescent="0.2">
      <c r="B90" s="3"/>
      <c r="C90" s="3"/>
      <c r="D90" s="3"/>
      <c r="E90" s="3"/>
    </row>
    <row r="91" spans="2:5" x14ac:dyDescent="0.2">
      <c r="B91" s="3"/>
      <c r="C91" s="3"/>
      <c r="D91" s="3"/>
      <c r="E91" s="3"/>
    </row>
    <row r="92" spans="2:5" x14ac:dyDescent="0.2">
      <c r="B92" s="3"/>
      <c r="C92" s="3"/>
      <c r="D92" s="3"/>
      <c r="E92" s="3"/>
    </row>
    <row r="93" spans="2:5" x14ac:dyDescent="0.2">
      <c r="B93" s="3"/>
      <c r="C93" s="3"/>
      <c r="D93" s="3"/>
      <c r="E93" s="3"/>
    </row>
    <row r="94" spans="2:5" x14ac:dyDescent="0.2">
      <c r="B94" s="3"/>
      <c r="C94" s="3"/>
      <c r="D94" s="3"/>
      <c r="E94" s="3"/>
    </row>
    <row r="95" spans="2:5" x14ac:dyDescent="0.2">
      <c r="B95" s="3"/>
      <c r="C95" s="3"/>
      <c r="D95" s="3"/>
      <c r="E95" s="3"/>
    </row>
    <row r="96" spans="2:5" x14ac:dyDescent="0.2">
      <c r="B96" s="3"/>
      <c r="C96" s="3"/>
      <c r="D96" s="3"/>
      <c r="E96" s="3"/>
    </row>
    <row r="97" spans="2:5" x14ac:dyDescent="0.2">
      <c r="B97" s="3"/>
      <c r="C97" s="3"/>
      <c r="D97" s="3"/>
      <c r="E97" s="3"/>
    </row>
    <row r="98" spans="2:5" x14ac:dyDescent="0.2">
      <c r="B98" s="3"/>
      <c r="C98" s="3"/>
      <c r="D98" s="3"/>
      <c r="E98" s="3"/>
    </row>
    <row r="99" spans="2:5" x14ac:dyDescent="0.2">
      <c r="B99" s="3"/>
      <c r="C99" s="3"/>
      <c r="D99" s="3"/>
      <c r="E99" s="3"/>
    </row>
    <row r="100" spans="2:5" x14ac:dyDescent="0.2">
      <c r="B100" s="3"/>
      <c r="C100" s="3"/>
      <c r="D100" s="3"/>
      <c r="E100" s="3"/>
    </row>
    <row r="101" spans="2:5" x14ac:dyDescent="0.2">
      <c r="B101" s="3"/>
      <c r="C101" s="3"/>
      <c r="D101" s="3"/>
      <c r="E101" s="3"/>
    </row>
    <row r="102" spans="2:5" x14ac:dyDescent="0.2">
      <c r="B102" s="3"/>
      <c r="C102" s="3"/>
      <c r="D102" s="3"/>
      <c r="E102" s="3"/>
    </row>
    <row r="103" spans="2:5" x14ac:dyDescent="0.2">
      <c r="B103" s="3"/>
      <c r="C103" s="3"/>
      <c r="D103" s="3"/>
      <c r="E103" s="3"/>
    </row>
    <row r="104" spans="2:5" x14ac:dyDescent="0.2">
      <c r="B104" s="3"/>
      <c r="C104" s="3"/>
      <c r="D104" s="3"/>
      <c r="E104" s="3"/>
    </row>
    <row r="105" spans="2:5" x14ac:dyDescent="0.2">
      <c r="B105" s="3"/>
      <c r="C105" s="3"/>
      <c r="D105" s="3"/>
      <c r="E105" s="3"/>
    </row>
    <row r="106" spans="2:5" x14ac:dyDescent="0.2">
      <c r="B106" s="3"/>
      <c r="C106" s="3"/>
      <c r="D106" s="3"/>
      <c r="E106" s="3"/>
    </row>
    <row r="107" spans="2:5" x14ac:dyDescent="0.2">
      <c r="B107" s="3"/>
      <c r="C107" s="3"/>
      <c r="D107" s="3"/>
      <c r="E107" s="3"/>
    </row>
    <row r="108" spans="2:5" x14ac:dyDescent="0.2">
      <c r="B108" s="3"/>
      <c r="C108" s="3"/>
      <c r="D108" s="3"/>
      <c r="E108" s="3"/>
    </row>
    <row r="109" spans="2:5" x14ac:dyDescent="0.2">
      <c r="B109" s="3"/>
      <c r="C109" s="3"/>
      <c r="D109" s="3"/>
      <c r="E109" s="3"/>
    </row>
    <row r="110" spans="2:5" x14ac:dyDescent="0.2">
      <c r="B110" s="3"/>
      <c r="C110" s="3"/>
      <c r="D110" s="3"/>
      <c r="E110" s="3"/>
    </row>
    <row r="111" spans="2:5" x14ac:dyDescent="0.2">
      <c r="B111" s="3"/>
      <c r="C111" s="3"/>
      <c r="D111" s="3"/>
      <c r="E111" s="3"/>
    </row>
    <row r="112" spans="2:5" x14ac:dyDescent="0.2">
      <c r="B112" s="3"/>
      <c r="C112" s="3"/>
      <c r="D112" s="3"/>
      <c r="E112" s="3"/>
    </row>
    <row r="113" spans="2:5" x14ac:dyDescent="0.2">
      <c r="B113" s="3"/>
      <c r="C113" s="3"/>
      <c r="D113" s="3"/>
      <c r="E113" s="3"/>
    </row>
    <row r="114" spans="2:5" x14ac:dyDescent="0.2">
      <c r="B114" s="3"/>
      <c r="C114" s="3"/>
      <c r="D114" s="3"/>
      <c r="E114" s="3"/>
    </row>
    <row r="115" spans="2:5" x14ac:dyDescent="0.2">
      <c r="B115" s="3"/>
      <c r="C115" s="3"/>
      <c r="D115" s="3"/>
      <c r="E115" s="3"/>
    </row>
    <row r="116" spans="2:5" x14ac:dyDescent="0.2">
      <c r="B116" s="3"/>
      <c r="C116" s="3"/>
      <c r="D116" s="3"/>
      <c r="E116" s="3"/>
    </row>
    <row r="117" spans="2:5" x14ac:dyDescent="0.2">
      <c r="B117" s="3"/>
      <c r="C117" s="3"/>
      <c r="D117" s="3"/>
      <c r="E117" s="3"/>
    </row>
    <row r="118" spans="2:5" x14ac:dyDescent="0.2">
      <c r="B118" s="3"/>
      <c r="C118" s="3"/>
      <c r="D118" s="3"/>
      <c r="E118" s="3"/>
    </row>
    <row r="119" spans="2:5" x14ac:dyDescent="0.2">
      <c r="B119" s="3"/>
      <c r="C119" s="3"/>
      <c r="D119" s="3"/>
      <c r="E119" s="3"/>
    </row>
    <row r="120" spans="2:5" x14ac:dyDescent="0.2">
      <c r="B120" s="3"/>
      <c r="C120" s="3"/>
      <c r="D120" s="3"/>
      <c r="E120" s="3"/>
    </row>
    <row r="121" spans="2:5" x14ac:dyDescent="0.2">
      <c r="B121" s="3"/>
      <c r="C121" s="3"/>
      <c r="D121" s="3"/>
      <c r="E121" s="3"/>
    </row>
    <row r="122" spans="2:5" x14ac:dyDescent="0.2">
      <c r="B122" s="3"/>
      <c r="C122" s="3"/>
      <c r="D122" s="3"/>
      <c r="E122" s="3"/>
    </row>
    <row r="123" spans="2:5" x14ac:dyDescent="0.2">
      <c r="B123" s="3"/>
      <c r="C123" s="3"/>
      <c r="D123" s="3"/>
      <c r="E123" s="3"/>
    </row>
    <row r="124" spans="2:5" x14ac:dyDescent="0.2">
      <c r="B124" s="3"/>
      <c r="C124" s="3"/>
      <c r="D124" s="3"/>
      <c r="E124" s="3"/>
    </row>
    <row r="125" spans="2:5" x14ac:dyDescent="0.2">
      <c r="B125" s="3"/>
      <c r="C125" s="3"/>
      <c r="D125" s="3"/>
      <c r="E125" s="3"/>
    </row>
    <row r="126" spans="2:5" x14ac:dyDescent="0.2">
      <c r="B126" s="3"/>
      <c r="C126" s="3"/>
      <c r="D126" s="3"/>
      <c r="E126" s="3"/>
    </row>
    <row r="127" spans="2:5" x14ac:dyDescent="0.2">
      <c r="B127" s="3"/>
      <c r="C127" s="3"/>
      <c r="D127" s="3"/>
      <c r="E127" s="3"/>
    </row>
    <row r="128" spans="2:5" x14ac:dyDescent="0.2">
      <c r="B128" s="3"/>
      <c r="C128" s="3"/>
      <c r="D128" s="3"/>
      <c r="E128" s="3"/>
    </row>
    <row r="129" spans="2:5" x14ac:dyDescent="0.2">
      <c r="B129" s="3"/>
      <c r="C129" s="3"/>
      <c r="D129" s="3"/>
      <c r="E129" s="3"/>
    </row>
    <row r="130" spans="2:5" x14ac:dyDescent="0.2">
      <c r="B130" s="3"/>
      <c r="C130" s="3"/>
      <c r="D130" s="3"/>
      <c r="E130" s="3"/>
    </row>
    <row r="131" spans="2:5" x14ac:dyDescent="0.2">
      <c r="B131" s="3"/>
      <c r="C131" s="3"/>
      <c r="D131" s="3"/>
      <c r="E131" s="3"/>
    </row>
    <row r="132" spans="2:5" x14ac:dyDescent="0.2">
      <c r="B132" s="3"/>
      <c r="C132" s="3"/>
      <c r="D132" s="3"/>
      <c r="E132" s="3"/>
    </row>
    <row r="133" spans="2:5" x14ac:dyDescent="0.2">
      <c r="B133" s="3"/>
      <c r="C133" s="3"/>
      <c r="D133" s="3"/>
      <c r="E133" s="3"/>
    </row>
    <row r="134" spans="2:5" x14ac:dyDescent="0.2">
      <c r="B134" s="3"/>
      <c r="C134" s="3"/>
      <c r="D134" s="3"/>
      <c r="E134" s="3"/>
    </row>
    <row r="135" spans="2:5" x14ac:dyDescent="0.2">
      <c r="B135" s="3"/>
      <c r="C135" s="3"/>
      <c r="D135" s="3"/>
      <c r="E135" s="3"/>
    </row>
    <row r="136" spans="2:5" x14ac:dyDescent="0.2">
      <c r="B136" s="3"/>
      <c r="C136" s="3"/>
      <c r="D136" s="3"/>
      <c r="E136" s="3"/>
    </row>
    <row r="137" spans="2:5" x14ac:dyDescent="0.2">
      <c r="B137" s="3"/>
      <c r="C137" s="3"/>
      <c r="D137" s="3"/>
      <c r="E137" s="3"/>
    </row>
    <row r="138" spans="2:5" x14ac:dyDescent="0.2">
      <c r="B138" s="3"/>
      <c r="C138" s="3"/>
      <c r="D138" s="3"/>
      <c r="E138" s="3"/>
    </row>
    <row r="139" spans="2:5" x14ac:dyDescent="0.2">
      <c r="B139" s="3"/>
      <c r="C139" s="3"/>
      <c r="D139" s="3"/>
      <c r="E139" s="3"/>
    </row>
    <row r="140" spans="2:5" x14ac:dyDescent="0.2">
      <c r="B140" s="3"/>
      <c r="C140" s="3"/>
      <c r="D140" s="3"/>
      <c r="E140" s="3"/>
    </row>
    <row r="141" spans="2:5" x14ac:dyDescent="0.2">
      <c r="B141" s="3"/>
      <c r="C141" s="3"/>
      <c r="D141" s="3"/>
      <c r="E141" s="3"/>
    </row>
    <row r="142" spans="2:5" x14ac:dyDescent="0.2">
      <c r="B142" s="3"/>
      <c r="C142" s="3"/>
      <c r="D142" s="3"/>
      <c r="E142" s="3"/>
    </row>
    <row r="143" spans="2:5" x14ac:dyDescent="0.2">
      <c r="B143" s="3"/>
      <c r="C143" s="3"/>
      <c r="D143" s="3"/>
      <c r="E143" s="3"/>
    </row>
    <row r="144" spans="2:5" x14ac:dyDescent="0.2">
      <c r="B144" s="3"/>
      <c r="C144" s="3"/>
      <c r="D144" s="3"/>
      <c r="E144" s="3"/>
    </row>
    <row r="145" spans="2:5" x14ac:dyDescent="0.2">
      <c r="B145" s="3"/>
      <c r="C145" s="3"/>
      <c r="D145" s="3"/>
      <c r="E145" s="3"/>
    </row>
    <row r="146" spans="2:5" x14ac:dyDescent="0.2">
      <c r="B146" s="3"/>
      <c r="C146" s="3"/>
      <c r="D146" s="3"/>
      <c r="E146" s="3"/>
    </row>
    <row r="147" spans="2:5" x14ac:dyDescent="0.2">
      <c r="B147" s="3"/>
      <c r="C147" s="3"/>
      <c r="D147" s="3"/>
      <c r="E147" s="3"/>
    </row>
    <row r="148" spans="2:5" x14ac:dyDescent="0.2">
      <c r="B148" s="3"/>
      <c r="C148" s="3"/>
      <c r="D148" s="3"/>
      <c r="E148" s="3"/>
    </row>
    <row r="149" spans="2:5" x14ac:dyDescent="0.2">
      <c r="B149" s="3"/>
      <c r="C149" s="3"/>
      <c r="D149" s="3"/>
      <c r="E149" s="3"/>
    </row>
    <row r="150" spans="2:5" x14ac:dyDescent="0.2">
      <c r="B150" s="3"/>
      <c r="C150" s="3"/>
      <c r="D150" s="3"/>
      <c r="E150" s="3"/>
    </row>
    <row r="151" spans="2:5" x14ac:dyDescent="0.2">
      <c r="B151" s="3"/>
      <c r="C151" s="3"/>
      <c r="D151" s="3"/>
      <c r="E151" s="3"/>
    </row>
    <row r="152" spans="2:5" x14ac:dyDescent="0.2">
      <c r="B152" s="3"/>
      <c r="C152" s="3"/>
      <c r="D152" s="3"/>
      <c r="E152" s="3"/>
    </row>
    <row r="153" spans="2:5" x14ac:dyDescent="0.2">
      <c r="B153" s="3"/>
      <c r="C153" s="3"/>
      <c r="D153" s="3"/>
      <c r="E153" s="3"/>
    </row>
    <row r="154" spans="2:5" x14ac:dyDescent="0.2">
      <c r="B154" s="3"/>
      <c r="C154" s="3"/>
      <c r="D154" s="3"/>
      <c r="E154" s="3"/>
    </row>
    <row r="155" spans="2:5" x14ac:dyDescent="0.2">
      <c r="B155" s="3"/>
      <c r="C155" s="3"/>
      <c r="D155" s="3"/>
      <c r="E155" s="3"/>
    </row>
    <row r="156" spans="2:5" x14ac:dyDescent="0.2">
      <c r="B156" s="3"/>
      <c r="C156" s="3"/>
      <c r="D156" s="3"/>
      <c r="E156" s="3"/>
    </row>
    <row r="157" spans="2:5" x14ac:dyDescent="0.2">
      <c r="B157" s="3"/>
      <c r="C157" s="3"/>
      <c r="D157" s="3"/>
      <c r="E157" s="3"/>
    </row>
    <row r="158" spans="2:5" x14ac:dyDescent="0.2">
      <c r="B158" s="3"/>
      <c r="C158" s="3"/>
      <c r="D158" s="3"/>
      <c r="E158" s="3"/>
    </row>
    <row r="159" spans="2:5" x14ac:dyDescent="0.2">
      <c r="B159" s="3"/>
      <c r="C159" s="3"/>
      <c r="D159" s="3"/>
      <c r="E159" s="3"/>
    </row>
    <row r="160" spans="2:5" x14ac:dyDescent="0.2">
      <c r="B160" s="3"/>
      <c r="C160" s="3"/>
      <c r="D160" s="3"/>
      <c r="E160" s="3"/>
    </row>
    <row r="161" spans="2:5" x14ac:dyDescent="0.2">
      <c r="B161" s="3"/>
      <c r="C161" s="3"/>
      <c r="D161" s="3"/>
      <c r="E161" s="3"/>
    </row>
    <row r="162" spans="2:5" x14ac:dyDescent="0.2">
      <c r="B162" s="3"/>
      <c r="C162" s="3"/>
      <c r="D162" s="3"/>
      <c r="E162" s="3"/>
    </row>
    <row r="163" spans="2:5" x14ac:dyDescent="0.2">
      <c r="B163" s="3"/>
      <c r="C163" s="3"/>
      <c r="D163" s="3"/>
      <c r="E163" s="3"/>
    </row>
    <row r="164" spans="2:5" x14ac:dyDescent="0.2">
      <c r="B164" s="3"/>
      <c r="C164" s="3"/>
      <c r="D164" s="3"/>
      <c r="E164" s="3"/>
    </row>
    <row r="165" spans="2:5" x14ac:dyDescent="0.2">
      <c r="B165" s="3"/>
      <c r="C165" s="3"/>
      <c r="D165" s="3"/>
      <c r="E165" s="3"/>
    </row>
    <row r="166" spans="2:5" x14ac:dyDescent="0.2">
      <c r="B166" s="3"/>
      <c r="C166" s="3"/>
      <c r="D166" s="3"/>
      <c r="E166" s="3"/>
    </row>
    <row r="167" spans="2:5" x14ac:dyDescent="0.2">
      <c r="B167" s="3"/>
      <c r="C167" s="3"/>
      <c r="D167" s="3"/>
      <c r="E167" s="3"/>
    </row>
    <row r="168" spans="2:5" x14ac:dyDescent="0.2">
      <c r="B168" s="3"/>
      <c r="C168" s="3"/>
      <c r="D168" s="3"/>
      <c r="E168" s="3"/>
    </row>
    <row r="169" spans="2:5" x14ac:dyDescent="0.2">
      <c r="B169" s="3"/>
      <c r="C169" s="3"/>
      <c r="D169" s="3"/>
      <c r="E169" s="3"/>
    </row>
    <row r="170" spans="2:5" x14ac:dyDescent="0.2">
      <c r="B170" s="3"/>
      <c r="C170" s="3"/>
      <c r="D170" s="3"/>
      <c r="E170" s="3"/>
    </row>
    <row r="171" spans="2:5" x14ac:dyDescent="0.2">
      <c r="B171" s="3"/>
      <c r="C171" s="3"/>
      <c r="D171" s="3"/>
      <c r="E171" s="3"/>
    </row>
    <row r="172" spans="2:5" x14ac:dyDescent="0.2">
      <c r="B172" s="3"/>
      <c r="C172" s="3"/>
      <c r="D172" s="3"/>
      <c r="E172" s="3"/>
    </row>
    <row r="173" spans="2:5" x14ac:dyDescent="0.2">
      <c r="B173" s="3"/>
      <c r="C173" s="3"/>
      <c r="D173" s="3"/>
      <c r="E173" s="3"/>
    </row>
    <row r="174" spans="2:5" x14ac:dyDescent="0.2">
      <c r="B174" s="3"/>
      <c r="C174" s="3"/>
      <c r="D174" s="3"/>
      <c r="E174" s="3"/>
    </row>
    <row r="175" spans="2:5" x14ac:dyDescent="0.2">
      <c r="B175" s="3"/>
      <c r="C175" s="3"/>
      <c r="D175" s="3"/>
      <c r="E175" s="3"/>
    </row>
    <row r="176" spans="2:5" x14ac:dyDescent="0.2">
      <c r="B176" s="3"/>
      <c r="C176" s="3"/>
      <c r="D176" s="3"/>
      <c r="E176" s="3"/>
    </row>
    <row r="177" spans="2:5" x14ac:dyDescent="0.2">
      <c r="B177" s="3"/>
      <c r="C177" s="3"/>
      <c r="D177" s="3"/>
      <c r="E177" s="3"/>
    </row>
    <row r="178" spans="2:5" x14ac:dyDescent="0.2">
      <c r="B178" s="3"/>
      <c r="C178" s="3"/>
      <c r="D178" s="3"/>
      <c r="E178" s="3"/>
    </row>
    <row r="179" spans="2:5" x14ac:dyDescent="0.2">
      <c r="B179" s="3"/>
      <c r="C179" s="3"/>
      <c r="D179" s="3"/>
      <c r="E179" s="3"/>
    </row>
    <row r="180" spans="2:5" x14ac:dyDescent="0.2">
      <c r="B180" s="3"/>
      <c r="C180" s="3"/>
      <c r="D180" s="3"/>
      <c r="E180" s="3"/>
    </row>
    <row r="181" spans="2:5" x14ac:dyDescent="0.2">
      <c r="B181" s="3"/>
      <c r="C181" s="3"/>
      <c r="D181" s="3"/>
      <c r="E181" s="3"/>
    </row>
    <row r="182" spans="2:5" x14ac:dyDescent="0.2">
      <c r="B182" s="3"/>
      <c r="C182" s="3"/>
      <c r="D182" s="3"/>
      <c r="E182" s="3"/>
    </row>
    <row r="183" spans="2:5" x14ac:dyDescent="0.2">
      <c r="B183" s="3"/>
      <c r="C183" s="3"/>
      <c r="D183" s="3"/>
      <c r="E183" s="3"/>
    </row>
    <row r="184" spans="2:5" x14ac:dyDescent="0.2">
      <c r="B184" s="3"/>
      <c r="C184" s="3"/>
      <c r="D184" s="3"/>
      <c r="E184" s="3"/>
    </row>
    <row r="185" spans="2:5" x14ac:dyDescent="0.2">
      <c r="B185" s="3"/>
      <c r="C185" s="3"/>
      <c r="D185" s="3"/>
      <c r="E185" s="3"/>
    </row>
    <row r="186" spans="2:5" x14ac:dyDescent="0.2">
      <c r="B186" s="3"/>
      <c r="C186" s="3"/>
      <c r="D186" s="3"/>
      <c r="E186" s="3"/>
    </row>
    <row r="187" spans="2:5" x14ac:dyDescent="0.2">
      <c r="B187" s="3"/>
      <c r="C187" s="3"/>
      <c r="D187" s="3"/>
      <c r="E187" s="3"/>
    </row>
    <row r="188" spans="2:5" x14ac:dyDescent="0.2">
      <c r="B188" s="3"/>
      <c r="C188" s="3"/>
      <c r="D188" s="3"/>
      <c r="E188" s="3"/>
    </row>
    <row r="189" spans="2:5" x14ac:dyDescent="0.2">
      <c r="B189" s="3"/>
      <c r="C189" s="3"/>
      <c r="D189" s="3"/>
      <c r="E189" s="3"/>
    </row>
    <row r="190" spans="2:5" x14ac:dyDescent="0.2">
      <c r="B190" s="3"/>
      <c r="C190" s="3"/>
      <c r="D190" s="3"/>
      <c r="E190" s="3"/>
    </row>
    <row r="191" spans="2:5" x14ac:dyDescent="0.2">
      <c r="B191" s="3"/>
      <c r="C191" s="3"/>
      <c r="D191" s="3"/>
      <c r="E191" s="3"/>
    </row>
    <row r="192" spans="2:5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5" x14ac:dyDescent="0.2">
      <c r="B209" s="3"/>
      <c r="C209" s="3"/>
      <c r="D209" s="3"/>
      <c r="E209" s="3"/>
    </row>
    <row r="210" spans="2:5" x14ac:dyDescent="0.2">
      <c r="B210" s="3"/>
      <c r="C210" s="3"/>
      <c r="D210" s="3"/>
      <c r="E210" s="3"/>
    </row>
    <row r="211" spans="2:5" x14ac:dyDescent="0.2">
      <c r="B211" s="3"/>
      <c r="C211" s="3"/>
      <c r="D211" s="3"/>
      <c r="E211" s="3"/>
    </row>
    <row r="212" spans="2:5" x14ac:dyDescent="0.2">
      <c r="B212" s="3"/>
      <c r="C212" s="3"/>
      <c r="D212" s="3"/>
      <c r="E212" s="3"/>
    </row>
    <row r="213" spans="2:5" x14ac:dyDescent="0.2">
      <c r="B213" s="3"/>
      <c r="C213" s="3"/>
      <c r="D213" s="3"/>
      <c r="E213" s="3"/>
    </row>
    <row r="214" spans="2:5" x14ac:dyDescent="0.2">
      <c r="B214" s="3"/>
      <c r="C214" s="3"/>
      <c r="D214" s="3"/>
      <c r="E214" s="3"/>
    </row>
    <row r="215" spans="2:5" x14ac:dyDescent="0.2">
      <c r="B215" s="3"/>
      <c r="C215" s="3"/>
      <c r="D215" s="3"/>
      <c r="E215" s="3"/>
    </row>
    <row r="216" spans="2:5" x14ac:dyDescent="0.2">
      <c r="B216" s="3"/>
      <c r="C216" s="3"/>
      <c r="D216" s="3"/>
      <c r="E216" s="3"/>
    </row>
    <row r="217" spans="2:5" x14ac:dyDescent="0.2">
      <c r="B217" s="3"/>
      <c r="C217" s="3"/>
      <c r="D217" s="3"/>
      <c r="E217" s="3"/>
    </row>
    <row r="218" spans="2:5" x14ac:dyDescent="0.2">
      <c r="B218" s="3"/>
      <c r="C218" s="3"/>
      <c r="D218" s="3"/>
      <c r="E218" s="3"/>
    </row>
    <row r="219" spans="2:5" x14ac:dyDescent="0.2">
      <c r="B219" s="3"/>
      <c r="C219" s="3"/>
      <c r="D219" s="3"/>
      <c r="E219" s="3"/>
    </row>
    <row r="220" spans="2:5" x14ac:dyDescent="0.2">
      <c r="B220" s="3"/>
      <c r="C220" s="3"/>
      <c r="D220" s="3"/>
      <c r="E220" s="3"/>
    </row>
    <row r="221" spans="2:5" x14ac:dyDescent="0.2">
      <c r="B221" s="3"/>
      <c r="C221" s="3"/>
      <c r="D221" s="3"/>
      <c r="E221" s="3"/>
    </row>
    <row r="222" spans="2:5" x14ac:dyDescent="0.2">
      <c r="B222" s="3"/>
      <c r="C222" s="3"/>
      <c r="D222" s="3"/>
      <c r="E222" s="3"/>
    </row>
    <row r="223" spans="2:5" x14ac:dyDescent="0.2">
      <c r="B223" s="3"/>
      <c r="C223" s="3"/>
      <c r="D223" s="3"/>
      <c r="E223" s="3"/>
    </row>
    <row r="224" spans="2:5" x14ac:dyDescent="0.2">
      <c r="B224" s="3"/>
      <c r="C224" s="3"/>
      <c r="D224" s="3"/>
      <c r="E224" s="3"/>
    </row>
    <row r="225" spans="2:5" x14ac:dyDescent="0.2">
      <c r="B225" s="3"/>
      <c r="C225" s="3"/>
      <c r="D225" s="3"/>
      <c r="E225" s="3"/>
    </row>
    <row r="226" spans="2:5" x14ac:dyDescent="0.2">
      <c r="B226" s="3"/>
      <c r="C226" s="3"/>
      <c r="D226" s="3"/>
      <c r="E226" s="3"/>
    </row>
    <row r="227" spans="2:5" x14ac:dyDescent="0.2">
      <c r="B227" s="3"/>
      <c r="C227" s="3"/>
      <c r="D227" s="3"/>
      <c r="E227" s="3"/>
    </row>
    <row r="228" spans="2:5" x14ac:dyDescent="0.2">
      <c r="B228" s="3"/>
      <c r="C228" s="3"/>
      <c r="D228" s="3"/>
      <c r="E228" s="3"/>
    </row>
    <row r="229" spans="2:5" x14ac:dyDescent="0.2">
      <c r="B229" s="3"/>
      <c r="C229" s="3"/>
      <c r="D229" s="3"/>
      <c r="E229" s="3"/>
    </row>
    <row r="230" spans="2:5" x14ac:dyDescent="0.2">
      <c r="B230" s="3"/>
      <c r="C230" s="3"/>
      <c r="D230" s="3"/>
      <c r="E230" s="3"/>
    </row>
    <row r="231" spans="2:5" x14ac:dyDescent="0.2">
      <c r="B231" s="3"/>
      <c r="C231" s="3"/>
      <c r="D231" s="3"/>
      <c r="E231" s="3"/>
    </row>
    <row r="232" spans="2:5" x14ac:dyDescent="0.2">
      <c r="B232" s="3"/>
      <c r="C232" s="3"/>
      <c r="D232" s="3"/>
      <c r="E232" s="3"/>
    </row>
    <row r="233" spans="2:5" x14ac:dyDescent="0.2">
      <c r="B233" s="3"/>
      <c r="C233" s="3"/>
      <c r="D233" s="3"/>
      <c r="E233" s="3"/>
    </row>
    <row r="234" spans="2:5" x14ac:dyDescent="0.2">
      <c r="B234" s="3"/>
      <c r="C234" s="3"/>
      <c r="D234" s="3"/>
      <c r="E234" s="3"/>
    </row>
    <row r="235" spans="2:5" x14ac:dyDescent="0.2">
      <c r="B235" s="3"/>
      <c r="C235" s="3"/>
      <c r="D235" s="3"/>
      <c r="E235" s="3"/>
    </row>
    <row r="236" spans="2:5" x14ac:dyDescent="0.2">
      <c r="B236" s="3"/>
      <c r="C236" s="3"/>
      <c r="D236" s="3"/>
      <c r="E236" s="3"/>
    </row>
    <row r="237" spans="2:5" x14ac:dyDescent="0.2">
      <c r="B237" s="3"/>
      <c r="C237" s="3"/>
      <c r="D237" s="3"/>
      <c r="E237" s="3"/>
    </row>
    <row r="238" spans="2:5" x14ac:dyDescent="0.2">
      <c r="B238" s="3"/>
      <c r="C238" s="3"/>
      <c r="D238" s="3"/>
      <c r="E238" s="3"/>
    </row>
    <row r="239" spans="2:5" x14ac:dyDescent="0.2">
      <c r="B239" s="3"/>
      <c r="C239" s="3"/>
      <c r="D239" s="3"/>
      <c r="E239" s="3"/>
    </row>
    <row r="240" spans="2:5" x14ac:dyDescent="0.2">
      <c r="B240" s="3"/>
      <c r="C240" s="3"/>
      <c r="D240" s="3"/>
      <c r="E240" s="3"/>
    </row>
    <row r="241" spans="2:5" x14ac:dyDescent="0.2">
      <c r="B241" s="3"/>
      <c r="C241" s="3"/>
      <c r="D241" s="3"/>
      <c r="E241" s="3"/>
    </row>
    <row r="242" spans="2:5" x14ac:dyDescent="0.2">
      <c r="B242" s="3"/>
      <c r="C242" s="3"/>
      <c r="D242" s="3"/>
      <c r="E242" s="3"/>
    </row>
    <row r="243" spans="2:5" x14ac:dyDescent="0.2">
      <c r="B243" s="3"/>
      <c r="C243" s="3"/>
      <c r="D243" s="3"/>
      <c r="E243" s="3"/>
    </row>
    <row r="244" spans="2:5" x14ac:dyDescent="0.2">
      <c r="B244" s="3"/>
      <c r="C244" s="3"/>
      <c r="D244" s="3"/>
      <c r="E244" s="3"/>
    </row>
    <row r="245" spans="2:5" x14ac:dyDescent="0.2">
      <c r="B245" s="3"/>
      <c r="C245" s="3"/>
      <c r="D245" s="3"/>
      <c r="E245" s="3"/>
    </row>
    <row r="246" spans="2:5" x14ac:dyDescent="0.2">
      <c r="B246" s="3"/>
      <c r="C246" s="3"/>
      <c r="D246" s="3"/>
      <c r="E246" s="3"/>
    </row>
    <row r="247" spans="2:5" x14ac:dyDescent="0.2">
      <c r="B247" s="3"/>
      <c r="C247" s="3"/>
      <c r="D247" s="3"/>
      <c r="E247" s="3"/>
    </row>
    <row r="248" spans="2:5" x14ac:dyDescent="0.2">
      <c r="B248" s="3"/>
      <c r="C248" s="3"/>
      <c r="D248" s="3"/>
      <c r="E248" s="3"/>
    </row>
    <row r="249" spans="2:5" x14ac:dyDescent="0.2">
      <c r="B249" s="3"/>
      <c r="C249" s="3"/>
      <c r="D249" s="3"/>
      <c r="E249" s="3"/>
    </row>
    <row r="250" spans="2:5" x14ac:dyDescent="0.2">
      <c r="B250" s="3"/>
      <c r="C250" s="3"/>
      <c r="D250" s="3"/>
      <c r="E250" s="3"/>
    </row>
    <row r="251" spans="2:5" x14ac:dyDescent="0.2">
      <c r="B251" s="3"/>
      <c r="C251" s="3"/>
      <c r="D251" s="3"/>
      <c r="E251" s="3"/>
    </row>
    <row r="252" spans="2:5" x14ac:dyDescent="0.2">
      <c r="B252" s="3"/>
      <c r="C252" s="3"/>
      <c r="D252" s="3"/>
      <c r="E252" s="3"/>
    </row>
    <row r="253" spans="2:5" x14ac:dyDescent="0.2">
      <c r="B253" s="3"/>
      <c r="C253" s="3"/>
      <c r="D253" s="3"/>
      <c r="E253" s="3"/>
    </row>
    <row r="254" spans="2:5" x14ac:dyDescent="0.2">
      <c r="B254" s="3"/>
      <c r="C254" s="3"/>
      <c r="D254" s="3"/>
      <c r="E254" s="3"/>
    </row>
    <row r="255" spans="2:5" x14ac:dyDescent="0.2">
      <c r="B255" s="3"/>
      <c r="C255" s="3"/>
      <c r="D255" s="3"/>
      <c r="E255" s="3"/>
    </row>
    <row r="256" spans="2:5" x14ac:dyDescent="0.2">
      <c r="B256" s="3"/>
      <c r="C256" s="3"/>
      <c r="D256" s="3"/>
      <c r="E256" s="3"/>
    </row>
    <row r="257" spans="2:5" x14ac:dyDescent="0.2">
      <c r="B257" s="3"/>
      <c r="C257" s="3"/>
      <c r="D257" s="3"/>
      <c r="E257" s="3"/>
    </row>
    <row r="258" spans="2:5" x14ac:dyDescent="0.2">
      <c r="B258" s="3"/>
      <c r="C258" s="3"/>
      <c r="D258" s="3"/>
      <c r="E258" s="3"/>
    </row>
    <row r="259" spans="2:5" x14ac:dyDescent="0.2">
      <c r="B259" s="3"/>
      <c r="C259" s="3"/>
      <c r="D259" s="3"/>
      <c r="E259" s="3"/>
    </row>
    <row r="260" spans="2:5" x14ac:dyDescent="0.2">
      <c r="B260" s="3"/>
      <c r="C260" s="3"/>
      <c r="D260" s="3"/>
      <c r="E260" s="3"/>
    </row>
    <row r="261" spans="2:5" x14ac:dyDescent="0.2">
      <c r="B261" s="3"/>
      <c r="C261" s="3"/>
      <c r="D261" s="3"/>
      <c r="E261" s="3"/>
    </row>
    <row r="262" spans="2:5" x14ac:dyDescent="0.2">
      <c r="B262" s="3"/>
      <c r="C262" s="3"/>
      <c r="D262" s="3"/>
      <c r="E262" s="3"/>
    </row>
    <row r="263" spans="2:5" x14ac:dyDescent="0.2">
      <c r="B263" s="3"/>
      <c r="C263" s="3"/>
      <c r="D263" s="3"/>
      <c r="E263" s="3"/>
    </row>
    <row r="264" spans="2:5" x14ac:dyDescent="0.2">
      <c r="B264" s="3"/>
      <c r="C264" s="3"/>
      <c r="D264" s="3"/>
      <c r="E264" s="3"/>
    </row>
    <row r="265" spans="2:5" x14ac:dyDescent="0.2">
      <c r="B265" s="3"/>
      <c r="C265" s="3"/>
      <c r="D265" s="3"/>
      <c r="E265" s="3"/>
    </row>
    <row r="266" spans="2:5" x14ac:dyDescent="0.2">
      <c r="B266" s="3"/>
      <c r="C266" s="3"/>
      <c r="D266" s="3"/>
      <c r="E266" s="3"/>
    </row>
    <row r="267" spans="2:5" x14ac:dyDescent="0.2">
      <c r="B267" s="3"/>
      <c r="C267" s="3"/>
      <c r="D267" s="3"/>
      <c r="E267" s="3"/>
    </row>
    <row r="268" spans="2:5" x14ac:dyDescent="0.2">
      <c r="B268" s="3"/>
      <c r="C268" s="3"/>
      <c r="D268" s="3"/>
      <c r="E268" s="3"/>
    </row>
    <row r="269" spans="2:5" x14ac:dyDescent="0.2">
      <c r="B269" s="3"/>
      <c r="C269" s="3"/>
      <c r="D269" s="3"/>
      <c r="E269" s="3"/>
    </row>
    <row r="270" spans="2:5" x14ac:dyDescent="0.2">
      <c r="B270" s="3"/>
      <c r="C270" s="3"/>
      <c r="D270" s="3"/>
      <c r="E270" s="3"/>
    </row>
    <row r="271" spans="2:5" x14ac:dyDescent="0.2">
      <c r="B271" s="3"/>
      <c r="C271" s="3"/>
      <c r="D271" s="3"/>
      <c r="E271" s="3"/>
    </row>
    <row r="272" spans="2:5" x14ac:dyDescent="0.2">
      <c r="B272" s="3"/>
      <c r="C272" s="3"/>
      <c r="D272" s="3"/>
      <c r="E272" s="3"/>
    </row>
    <row r="273" spans="2:5" x14ac:dyDescent="0.2">
      <c r="B273" s="3"/>
      <c r="C273" s="3"/>
      <c r="D273" s="3"/>
      <c r="E273" s="3"/>
    </row>
    <row r="274" spans="2:5" x14ac:dyDescent="0.2">
      <c r="B274" s="3"/>
      <c r="C274" s="3"/>
      <c r="D274" s="3"/>
      <c r="E274" s="3"/>
    </row>
    <row r="275" spans="2:5" x14ac:dyDescent="0.2">
      <c r="B275" s="3"/>
      <c r="C275" s="3"/>
      <c r="D275" s="3"/>
      <c r="E275" s="3"/>
    </row>
    <row r="276" spans="2:5" x14ac:dyDescent="0.2">
      <c r="B276" s="3"/>
      <c r="C276" s="3"/>
      <c r="D276" s="3"/>
      <c r="E276" s="3"/>
    </row>
    <row r="277" spans="2:5" x14ac:dyDescent="0.2">
      <c r="B277" s="3"/>
      <c r="C277" s="3"/>
      <c r="D277" s="3"/>
      <c r="E277" s="3"/>
    </row>
    <row r="278" spans="2:5" x14ac:dyDescent="0.2">
      <c r="B278" s="3"/>
      <c r="C278" s="3"/>
      <c r="D278" s="3"/>
      <c r="E278" s="3"/>
    </row>
    <row r="279" spans="2:5" x14ac:dyDescent="0.2">
      <c r="B279" s="3"/>
      <c r="C279" s="3"/>
      <c r="D279" s="3"/>
      <c r="E279" s="3"/>
    </row>
    <row r="280" spans="2:5" x14ac:dyDescent="0.2">
      <c r="B280" s="3"/>
      <c r="C280" s="3"/>
      <c r="D280" s="3"/>
      <c r="E280" s="3"/>
    </row>
    <row r="281" spans="2:5" x14ac:dyDescent="0.2">
      <c r="B281" s="3"/>
      <c r="C281" s="3"/>
      <c r="D281" s="3"/>
      <c r="E281" s="3"/>
    </row>
    <row r="282" spans="2:5" x14ac:dyDescent="0.2">
      <c r="B282" s="3"/>
      <c r="C282" s="3"/>
      <c r="D282" s="3"/>
      <c r="E282" s="3"/>
    </row>
    <row r="283" spans="2:5" x14ac:dyDescent="0.2">
      <c r="B283" s="3"/>
      <c r="C283" s="3"/>
      <c r="D283" s="3"/>
      <c r="E283" s="3"/>
    </row>
    <row r="284" spans="2:5" x14ac:dyDescent="0.2">
      <c r="B284" s="3"/>
      <c r="C284" s="3"/>
      <c r="D284" s="3"/>
      <c r="E284" s="3"/>
    </row>
    <row r="285" spans="2:5" x14ac:dyDescent="0.2">
      <c r="B285" s="3"/>
      <c r="C285" s="3"/>
      <c r="D285" s="3"/>
      <c r="E285" s="3"/>
    </row>
    <row r="286" spans="2:5" x14ac:dyDescent="0.2">
      <c r="B286" s="3"/>
      <c r="C286" s="3"/>
      <c r="D286" s="3"/>
      <c r="E286" s="3"/>
    </row>
    <row r="287" spans="2:5" x14ac:dyDescent="0.2">
      <c r="B287" s="3"/>
      <c r="C287" s="3"/>
      <c r="D287" s="3"/>
      <c r="E287" s="3"/>
    </row>
    <row r="288" spans="2:5" x14ac:dyDescent="0.2">
      <c r="B288" s="3"/>
      <c r="C288" s="3"/>
      <c r="D288" s="3"/>
      <c r="E288" s="3"/>
    </row>
    <row r="289" spans="2:5" x14ac:dyDescent="0.2">
      <c r="B289" s="3"/>
      <c r="C289" s="3"/>
      <c r="D289" s="3"/>
      <c r="E289" s="3"/>
    </row>
    <row r="290" spans="2:5" x14ac:dyDescent="0.2">
      <c r="B290" s="3"/>
      <c r="C290" s="3"/>
      <c r="D290" s="3"/>
      <c r="E290" s="3"/>
    </row>
    <row r="291" spans="2:5" x14ac:dyDescent="0.2">
      <c r="B291" s="3"/>
      <c r="C291" s="3"/>
      <c r="D291" s="3"/>
      <c r="E291" s="3"/>
    </row>
    <row r="292" spans="2:5" x14ac:dyDescent="0.2">
      <c r="B292" s="3"/>
      <c r="C292" s="3"/>
      <c r="D292" s="3"/>
      <c r="E292" s="3"/>
    </row>
    <row r="293" spans="2:5" x14ac:dyDescent="0.2">
      <c r="B293" s="3"/>
      <c r="C293" s="3"/>
      <c r="D293" s="3"/>
      <c r="E293" s="3"/>
    </row>
    <row r="294" spans="2:5" x14ac:dyDescent="0.2">
      <c r="B294" s="3"/>
      <c r="C294" s="3"/>
      <c r="D294" s="3"/>
      <c r="E294" s="3"/>
    </row>
    <row r="295" spans="2:5" x14ac:dyDescent="0.2">
      <c r="B295" s="3"/>
      <c r="C295" s="3"/>
      <c r="D295" s="3"/>
      <c r="E295" s="3"/>
    </row>
    <row r="296" spans="2:5" x14ac:dyDescent="0.2">
      <c r="B296" s="3"/>
      <c r="C296" s="3"/>
      <c r="D296" s="3"/>
      <c r="E296" s="3"/>
    </row>
    <row r="297" spans="2:5" x14ac:dyDescent="0.2">
      <c r="B297" s="3"/>
      <c r="C297" s="3"/>
      <c r="D297" s="3"/>
      <c r="E297" s="3"/>
    </row>
    <row r="298" spans="2:5" x14ac:dyDescent="0.2">
      <c r="B298" s="3"/>
      <c r="C298" s="3"/>
      <c r="D298" s="3"/>
      <c r="E298" s="3"/>
    </row>
    <row r="299" spans="2:5" x14ac:dyDescent="0.2">
      <c r="B299" s="3"/>
      <c r="C299" s="3"/>
      <c r="D299" s="3"/>
      <c r="E299" s="3"/>
    </row>
    <row r="300" spans="2:5" x14ac:dyDescent="0.2">
      <c r="B300" s="3"/>
      <c r="C300" s="3"/>
      <c r="D300" s="3"/>
      <c r="E300" s="3"/>
    </row>
    <row r="301" spans="2:5" x14ac:dyDescent="0.2">
      <c r="B301" s="3"/>
      <c r="C301" s="3"/>
      <c r="D301" s="3"/>
      <c r="E301" s="3"/>
    </row>
    <row r="302" spans="2:5" x14ac:dyDescent="0.2">
      <c r="B302" s="3"/>
      <c r="C302" s="3"/>
      <c r="D302" s="3"/>
      <c r="E302" s="3"/>
    </row>
    <row r="303" spans="2:5" x14ac:dyDescent="0.2">
      <c r="B303" s="3"/>
      <c r="C303" s="3"/>
      <c r="D303" s="3"/>
      <c r="E303" s="3"/>
    </row>
    <row r="304" spans="2:5" x14ac:dyDescent="0.2">
      <c r="B304" s="3"/>
      <c r="C304" s="3"/>
      <c r="D304" s="3"/>
      <c r="E304" s="3"/>
    </row>
    <row r="305" spans="2:5" x14ac:dyDescent="0.2">
      <c r="B305" s="3"/>
      <c r="C305" s="3"/>
      <c r="D305" s="3"/>
      <c r="E305" s="3"/>
    </row>
    <row r="306" spans="2:5" x14ac:dyDescent="0.2">
      <c r="B306" s="3"/>
      <c r="C306" s="3"/>
      <c r="D306" s="3"/>
      <c r="E306" s="3"/>
    </row>
    <row r="307" spans="2:5" x14ac:dyDescent="0.2">
      <c r="B307" s="3"/>
      <c r="C307" s="3"/>
      <c r="D307" s="3"/>
      <c r="E307" s="3"/>
    </row>
    <row r="308" spans="2:5" x14ac:dyDescent="0.2">
      <c r="B308" s="3"/>
      <c r="C308" s="3"/>
      <c r="D308" s="3"/>
      <c r="E308" s="3"/>
    </row>
    <row r="309" spans="2:5" x14ac:dyDescent="0.2">
      <c r="B309" s="3"/>
      <c r="C309" s="3"/>
      <c r="D309" s="3"/>
      <c r="E309" s="3"/>
    </row>
    <row r="310" spans="2:5" x14ac:dyDescent="0.2">
      <c r="B310" s="3"/>
      <c r="C310" s="3"/>
      <c r="D310" s="3"/>
      <c r="E310" s="3"/>
    </row>
    <row r="311" spans="2:5" x14ac:dyDescent="0.2">
      <c r="B311" s="3"/>
      <c r="C311" s="3"/>
      <c r="D311" s="3"/>
      <c r="E311" s="3"/>
    </row>
    <row r="312" spans="2:5" x14ac:dyDescent="0.2">
      <c r="B312" s="3"/>
      <c r="C312" s="3"/>
      <c r="D312" s="3"/>
      <c r="E312" s="3"/>
    </row>
    <row r="313" spans="2:5" x14ac:dyDescent="0.2">
      <c r="B313" s="3"/>
      <c r="C313" s="3"/>
      <c r="D313" s="3"/>
      <c r="E313" s="3"/>
    </row>
    <row r="314" spans="2:5" x14ac:dyDescent="0.2">
      <c r="B314" s="3"/>
      <c r="C314" s="3"/>
      <c r="D314" s="3"/>
      <c r="E314" s="3"/>
    </row>
    <row r="315" spans="2:5" x14ac:dyDescent="0.2">
      <c r="B315" s="3"/>
      <c r="C315" s="3"/>
      <c r="D315" s="3"/>
      <c r="E315" s="3"/>
    </row>
    <row r="316" spans="2:5" x14ac:dyDescent="0.2">
      <c r="B316" s="3"/>
      <c r="C316" s="3"/>
      <c r="D316" s="3"/>
      <c r="E316" s="3"/>
    </row>
    <row r="317" spans="2:5" x14ac:dyDescent="0.2">
      <c r="B317" s="3"/>
      <c r="C317" s="3"/>
      <c r="D317" s="3"/>
      <c r="E317" s="3"/>
    </row>
    <row r="318" spans="2:5" x14ac:dyDescent="0.2">
      <c r="B318" s="3"/>
      <c r="C318" s="3"/>
      <c r="D318" s="3"/>
      <c r="E318" s="3"/>
    </row>
    <row r="319" spans="2:5" x14ac:dyDescent="0.2">
      <c r="B319" s="3"/>
      <c r="C319" s="3"/>
      <c r="D319" s="3"/>
      <c r="E319" s="3"/>
    </row>
    <row r="320" spans="2:5" x14ac:dyDescent="0.2">
      <c r="B320" s="3"/>
      <c r="C320" s="3"/>
      <c r="D320" s="3"/>
      <c r="E320" s="3"/>
    </row>
    <row r="321" spans="2:5" x14ac:dyDescent="0.2">
      <c r="B321" s="3"/>
      <c r="C321" s="3"/>
      <c r="D321" s="3"/>
      <c r="E321" s="3"/>
    </row>
    <row r="322" spans="2:5" x14ac:dyDescent="0.2">
      <c r="B322" s="3"/>
      <c r="C322" s="3"/>
      <c r="D322" s="3"/>
      <c r="E322" s="3"/>
    </row>
    <row r="323" spans="2:5" x14ac:dyDescent="0.2">
      <c r="B323" s="3"/>
      <c r="C323" s="3"/>
      <c r="D323" s="3"/>
      <c r="E323" s="3"/>
    </row>
    <row r="324" spans="2:5" x14ac:dyDescent="0.2">
      <c r="B324" s="3"/>
      <c r="C324" s="3"/>
      <c r="D324" s="3"/>
      <c r="E324" s="3"/>
    </row>
    <row r="325" spans="2:5" x14ac:dyDescent="0.2">
      <c r="B325" s="3"/>
      <c r="C325" s="3"/>
      <c r="D325" s="3"/>
      <c r="E325" s="3"/>
    </row>
    <row r="326" spans="2:5" x14ac:dyDescent="0.2">
      <c r="B326" s="3"/>
      <c r="C326" s="3"/>
      <c r="D326" s="3"/>
      <c r="E326" s="3"/>
    </row>
    <row r="327" spans="2:5" x14ac:dyDescent="0.2">
      <c r="B327" s="3"/>
      <c r="C327" s="3"/>
      <c r="D327" s="3"/>
      <c r="E327" s="3"/>
    </row>
    <row r="328" spans="2:5" x14ac:dyDescent="0.2">
      <c r="B328" s="3"/>
      <c r="C328" s="3"/>
      <c r="D328" s="3"/>
      <c r="E328" s="3"/>
    </row>
    <row r="329" spans="2:5" x14ac:dyDescent="0.2">
      <c r="B329" s="3"/>
      <c r="C329" s="3"/>
      <c r="D329" s="3"/>
      <c r="E329" s="3"/>
    </row>
    <row r="330" spans="2:5" x14ac:dyDescent="0.2">
      <c r="B330" s="3"/>
      <c r="C330" s="3"/>
      <c r="D330" s="3"/>
      <c r="E330" s="3"/>
    </row>
    <row r="331" spans="2:5" x14ac:dyDescent="0.2">
      <c r="B331" s="3"/>
      <c r="C331" s="3"/>
      <c r="D331" s="3"/>
      <c r="E331" s="3"/>
    </row>
    <row r="332" spans="2:5" x14ac:dyDescent="0.2">
      <c r="B332" s="3"/>
      <c r="C332" s="3"/>
      <c r="D332" s="3"/>
      <c r="E332" s="3"/>
    </row>
    <row r="333" spans="2:5" x14ac:dyDescent="0.2">
      <c r="B333" s="3"/>
      <c r="C333" s="3"/>
      <c r="D333" s="3"/>
      <c r="E333" s="3"/>
    </row>
    <row r="334" spans="2:5" x14ac:dyDescent="0.2">
      <c r="B334" s="3"/>
      <c r="C334" s="3"/>
      <c r="D334" s="3"/>
      <c r="E334" s="3"/>
    </row>
    <row r="335" spans="2:5" x14ac:dyDescent="0.2">
      <c r="B335" s="3"/>
      <c r="C335" s="3"/>
      <c r="D335" s="3"/>
      <c r="E335" s="3"/>
    </row>
    <row r="336" spans="2:5" x14ac:dyDescent="0.2">
      <c r="B336" s="3"/>
      <c r="C336" s="3"/>
      <c r="D336" s="3"/>
      <c r="E336" s="3"/>
    </row>
    <row r="337" spans="2:5" x14ac:dyDescent="0.2">
      <c r="B337" s="3"/>
      <c r="C337" s="3"/>
      <c r="D337" s="3"/>
      <c r="E337" s="3"/>
    </row>
    <row r="338" spans="2:5" x14ac:dyDescent="0.2">
      <c r="B338" s="3"/>
      <c r="C338" s="3"/>
      <c r="D338" s="3"/>
      <c r="E338" s="3"/>
    </row>
    <row r="339" spans="2:5" x14ac:dyDescent="0.2">
      <c r="B339" s="3"/>
      <c r="C339" s="3"/>
      <c r="D339" s="3"/>
      <c r="E339" s="3"/>
    </row>
    <row r="340" spans="2:5" x14ac:dyDescent="0.2">
      <c r="B340" s="3"/>
      <c r="C340" s="3"/>
      <c r="D340" s="3"/>
      <c r="E340" s="3"/>
    </row>
    <row r="341" spans="2:5" x14ac:dyDescent="0.2">
      <c r="B341" s="3"/>
      <c r="C341" s="3"/>
      <c r="D341" s="3"/>
      <c r="E341" s="3"/>
    </row>
    <row r="342" spans="2:5" x14ac:dyDescent="0.2">
      <c r="B342" s="3"/>
      <c r="C342" s="3"/>
      <c r="D342" s="3"/>
      <c r="E342" s="3"/>
    </row>
    <row r="343" spans="2:5" x14ac:dyDescent="0.2">
      <c r="B343" s="3"/>
      <c r="C343" s="3"/>
      <c r="D343" s="3"/>
      <c r="E343" s="3"/>
    </row>
    <row r="344" spans="2:5" x14ac:dyDescent="0.2">
      <c r="B344" s="3"/>
      <c r="C344" s="3"/>
      <c r="D344" s="3"/>
      <c r="E344" s="3"/>
    </row>
    <row r="345" spans="2:5" x14ac:dyDescent="0.2">
      <c r="B345" s="3"/>
      <c r="C345" s="3"/>
      <c r="D345" s="3"/>
      <c r="E345" s="3"/>
    </row>
    <row r="346" spans="2:5" x14ac:dyDescent="0.2">
      <c r="B346" s="3"/>
      <c r="C346" s="3"/>
      <c r="D346" s="3"/>
      <c r="E346" s="3"/>
    </row>
    <row r="347" spans="2:5" x14ac:dyDescent="0.2">
      <c r="B347" s="3"/>
      <c r="C347" s="3"/>
      <c r="D347" s="3"/>
      <c r="E347" s="3"/>
    </row>
    <row r="348" spans="2:5" x14ac:dyDescent="0.2">
      <c r="B348" s="3"/>
      <c r="C348" s="3"/>
      <c r="D348" s="3"/>
      <c r="E348" s="3"/>
    </row>
    <row r="349" spans="2:5" x14ac:dyDescent="0.2">
      <c r="B349" s="3"/>
      <c r="C349" s="3"/>
      <c r="D349" s="3"/>
      <c r="E349" s="3"/>
    </row>
    <row r="350" spans="2:5" x14ac:dyDescent="0.2">
      <c r="B350" s="3"/>
      <c r="C350" s="3"/>
      <c r="D350" s="3"/>
      <c r="E350" s="3"/>
    </row>
    <row r="351" spans="2:5" x14ac:dyDescent="0.2">
      <c r="B351" s="3"/>
      <c r="C351" s="3"/>
      <c r="D351" s="3"/>
      <c r="E351" s="3"/>
    </row>
    <row r="352" spans="2:5" x14ac:dyDescent="0.2">
      <c r="B352" s="3"/>
      <c r="C352" s="3"/>
      <c r="D352" s="3"/>
      <c r="E352" s="3"/>
    </row>
    <row r="353" spans="2:5" x14ac:dyDescent="0.2">
      <c r="B353" s="3"/>
      <c r="C353" s="3"/>
      <c r="D353" s="3"/>
      <c r="E353" s="3"/>
    </row>
    <row r="354" spans="2:5" x14ac:dyDescent="0.2">
      <c r="B354" s="3"/>
      <c r="C354" s="3"/>
      <c r="D354" s="3"/>
      <c r="E354" s="3"/>
    </row>
    <row r="355" spans="2:5" x14ac:dyDescent="0.2">
      <c r="B355" s="3"/>
      <c r="C355" s="3"/>
      <c r="D355" s="3"/>
      <c r="E355" s="3"/>
    </row>
    <row r="356" spans="2:5" x14ac:dyDescent="0.2">
      <c r="B356" s="3"/>
      <c r="C356" s="3"/>
      <c r="D356" s="3"/>
      <c r="E356" s="3"/>
    </row>
    <row r="357" spans="2:5" x14ac:dyDescent="0.2">
      <c r="B357" s="3"/>
      <c r="C357" s="3"/>
      <c r="D357" s="3"/>
      <c r="E357" s="3"/>
    </row>
    <row r="358" spans="2:5" x14ac:dyDescent="0.2">
      <c r="B358" s="3"/>
      <c r="C358" s="3"/>
      <c r="D358" s="3"/>
      <c r="E358" s="3"/>
    </row>
    <row r="359" spans="2:5" x14ac:dyDescent="0.2">
      <c r="B359" s="3"/>
      <c r="C359" s="3"/>
      <c r="D359" s="3"/>
      <c r="E359" s="3"/>
    </row>
    <row r="360" spans="2:5" x14ac:dyDescent="0.2">
      <c r="B360" s="3"/>
      <c r="C360" s="3"/>
      <c r="D360" s="3"/>
      <c r="E360" s="3"/>
    </row>
    <row r="361" spans="2:5" x14ac:dyDescent="0.2">
      <c r="B361" s="3"/>
      <c r="C361" s="3"/>
      <c r="D361" s="3"/>
      <c r="E361" s="3"/>
    </row>
    <row r="362" spans="2:5" x14ac:dyDescent="0.2">
      <c r="B362" s="3"/>
      <c r="C362" s="3"/>
      <c r="D362" s="3"/>
      <c r="E362" s="3"/>
    </row>
    <row r="363" spans="2:5" x14ac:dyDescent="0.2">
      <c r="B363" s="3"/>
      <c r="C363" s="3"/>
      <c r="D363" s="3"/>
      <c r="E363" s="3"/>
    </row>
    <row r="364" spans="2:5" x14ac:dyDescent="0.2">
      <c r="B364" s="3"/>
      <c r="C364" s="3"/>
      <c r="D364" s="3"/>
      <c r="E364" s="3"/>
    </row>
    <row r="365" spans="2:5" x14ac:dyDescent="0.2">
      <c r="B365" s="3"/>
      <c r="C365" s="3"/>
      <c r="D365" s="3"/>
      <c r="E365" s="3"/>
    </row>
    <row r="366" spans="2:5" x14ac:dyDescent="0.2">
      <c r="B366" s="3"/>
      <c r="C366" s="3"/>
      <c r="D366" s="3"/>
      <c r="E366" s="3"/>
    </row>
    <row r="367" spans="2:5" x14ac:dyDescent="0.2">
      <c r="B367" s="3"/>
      <c r="C367" s="3"/>
      <c r="D367" s="3"/>
      <c r="E367" s="3"/>
    </row>
    <row r="368" spans="2:5" x14ac:dyDescent="0.2">
      <c r="B368" s="3"/>
      <c r="C368" s="3"/>
      <c r="D368" s="3"/>
      <c r="E368" s="3"/>
    </row>
    <row r="369" spans="2:5" x14ac:dyDescent="0.2">
      <c r="B369" s="3"/>
      <c r="C369" s="3"/>
      <c r="D369" s="3"/>
      <c r="E369" s="3"/>
    </row>
    <row r="370" spans="2:5" x14ac:dyDescent="0.2">
      <c r="B370" s="3"/>
      <c r="C370" s="3"/>
      <c r="D370" s="3"/>
      <c r="E370" s="3"/>
    </row>
    <row r="371" spans="2:5" x14ac:dyDescent="0.2">
      <c r="B371" s="3"/>
      <c r="C371" s="3"/>
      <c r="D371" s="3"/>
      <c r="E371" s="3"/>
    </row>
    <row r="372" spans="2:5" x14ac:dyDescent="0.2">
      <c r="B372" s="3"/>
      <c r="C372" s="3"/>
      <c r="D372" s="3"/>
      <c r="E372" s="3"/>
    </row>
    <row r="373" spans="2:5" x14ac:dyDescent="0.2">
      <c r="B373" s="3"/>
      <c r="C373" s="3"/>
      <c r="D373" s="3"/>
      <c r="E373" s="3"/>
    </row>
    <row r="374" spans="2:5" x14ac:dyDescent="0.2">
      <c r="B374" s="3"/>
      <c r="C374" s="3"/>
      <c r="D374" s="3"/>
      <c r="E374" s="3"/>
    </row>
    <row r="375" spans="2:5" x14ac:dyDescent="0.2">
      <c r="B375" s="3"/>
      <c r="C375" s="3"/>
      <c r="D375" s="3"/>
      <c r="E375" s="3"/>
    </row>
    <row r="376" spans="2:5" x14ac:dyDescent="0.2">
      <c r="B376" s="3"/>
      <c r="C376" s="3"/>
      <c r="D376" s="3"/>
      <c r="E376" s="3"/>
    </row>
    <row r="377" spans="2:5" x14ac:dyDescent="0.2">
      <c r="B377" s="3"/>
      <c r="C377" s="3"/>
      <c r="D377" s="3"/>
      <c r="E377" s="3"/>
    </row>
    <row r="378" spans="2:5" x14ac:dyDescent="0.2">
      <c r="B378" s="3"/>
      <c r="C378" s="3"/>
      <c r="D378" s="3"/>
      <c r="E378" s="3"/>
    </row>
    <row r="379" spans="2:5" x14ac:dyDescent="0.2">
      <c r="B379" s="3"/>
      <c r="C379" s="3"/>
      <c r="D379" s="3"/>
      <c r="E379" s="3"/>
    </row>
    <row r="380" spans="2:5" x14ac:dyDescent="0.2">
      <c r="B380" s="3"/>
      <c r="C380" s="3"/>
      <c r="D380" s="3"/>
      <c r="E380" s="3"/>
    </row>
    <row r="381" spans="2:5" x14ac:dyDescent="0.2">
      <c r="B381" s="3"/>
      <c r="C381" s="3"/>
      <c r="D381" s="3"/>
      <c r="E381" s="3"/>
    </row>
    <row r="382" spans="2:5" x14ac:dyDescent="0.2">
      <c r="B382" s="3"/>
      <c r="C382" s="3"/>
      <c r="D382" s="3"/>
      <c r="E382" s="3"/>
    </row>
    <row r="383" spans="2:5" x14ac:dyDescent="0.2">
      <c r="B383" s="3"/>
      <c r="C383" s="3"/>
      <c r="D383" s="3"/>
      <c r="E383" s="3"/>
    </row>
    <row r="384" spans="2:5" x14ac:dyDescent="0.2">
      <c r="B384" s="3"/>
      <c r="C384" s="3"/>
      <c r="D384" s="3"/>
      <c r="E384" s="3"/>
    </row>
    <row r="385" spans="2:5" x14ac:dyDescent="0.2">
      <c r="B385" s="3"/>
      <c r="C385" s="3"/>
      <c r="D385" s="3"/>
      <c r="E385" s="3"/>
    </row>
    <row r="386" spans="2:5" x14ac:dyDescent="0.2">
      <c r="B386" s="3"/>
      <c r="C386" s="3"/>
      <c r="D386" s="3"/>
      <c r="E386" s="3"/>
    </row>
    <row r="387" spans="2:5" x14ac:dyDescent="0.2">
      <c r="B387" s="3"/>
      <c r="C387" s="3"/>
      <c r="D387" s="3"/>
      <c r="E387" s="3"/>
    </row>
    <row r="388" spans="2:5" x14ac:dyDescent="0.2">
      <c r="B388" s="3"/>
      <c r="C388" s="3"/>
      <c r="D388" s="3"/>
      <c r="E388" s="3"/>
    </row>
    <row r="389" spans="2:5" x14ac:dyDescent="0.2">
      <c r="B389" s="3"/>
      <c r="C389" s="3"/>
      <c r="D389" s="3"/>
      <c r="E389" s="3"/>
    </row>
    <row r="390" spans="2:5" x14ac:dyDescent="0.2">
      <c r="B390" s="3"/>
      <c r="C390" s="3"/>
      <c r="D390" s="3"/>
      <c r="E390" s="3"/>
    </row>
    <row r="391" spans="2:5" x14ac:dyDescent="0.2">
      <c r="B391" s="3"/>
      <c r="C391" s="3"/>
      <c r="D391" s="3"/>
      <c r="E391" s="3"/>
    </row>
    <row r="392" spans="2:5" x14ac:dyDescent="0.2">
      <c r="B392" s="3"/>
      <c r="C392" s="3"/>
      <c r="D392" s="3"/>
      <c r="E392" s="3"/>
    </row>
    <row r="393" spans="2:5" x14ac:dyDescent="0.2">
      <c r="B393" s="3"/>
      <c r="C393" s="3"/>
      <c r="D393" s="3"/>
      <c r="E393" s="3"/>
    </row>
    <row r="394" spans="2:5" x14ac:dyDescent="0.2">
      <c r="B394" s="3"/>
      <c r="C394" s="3"/>
      <c r="D394" s="3"/>
      <c r="E394" s="3"/>
    </row>
    <row r="395" spans="2:5" x14ac:dyDescent="0.2">
      <c r="B395" s="3"/>
      <c r="C395" s="3"/>
      <c r="D395" s="3"/>
      <c r="E395" s="3"/>
    </row>
    <row r="396" spans="2:5" x14ac:dyDescent="0.2">
      <c r="B396" s="3"/>
      <c r="C396" s="3"/>
      <c r="D396" s="3"/>
      <c r="E396" s="3"/>
    </row>
    <row r="397" spans="2:5" x14ac:dyDescent="0.2">
      <c r="B397" s="3"/>
      <c r="C397" s="3"/>
      <c r="D397" s="3"/>
      <c r="E397" s="3"/>
    </row>
    <row r="398" spans="2:5" x14ac:dyDescent="0.2">
      <c r="B398" s="3"/>
      <c r="C398" s="3"/>
      <c r="D398" s="3"/>
      <c r="E398" s="3"/>
    </row>
    <row r="399" spans="2:5" x14ac:dyDescent="0.2">
      <c r="B399" s="3"/>
      <c r="C399" s="3"/>
      <c r="D399" s="3"/>
      <c r="E399" s="3"/>
    </row>
    <row r="400" spans="2:5" x14ac:dyDescent="0.2">
      <c r="B400" s="3"/>
      <c r="C400" s="3"/>
      <c r="D400" s="3"/>
      <c r="E400" s="3"/>
    </row>
    <row r="401" spans="2:5" x14ac:dyDescent="0.2">
      <c r="B401" s="3"/>
      <c r="C401" s="3"/>
      <c r="D401" s="3"/>
      <c r="E401" s="3"/>
    </row>
    <row r="402" spans="2:5" x14ac:dyDescent="0.2">
      <c r="B402" s="3"/>
      <c r="C402" s="3"/>
      <c r="D402" s="3"/>
      <c r="E402" s="3"/>
    </row>
    <row r="403" spans="2:5" x14ac:dyDescent="0.2">
      <c r="B403" s="3"/>
      <c r="C403" s="3"/>
      <c r="D403" s="3"/>
      <c r="E403" s="3"/>
    </row>
    <row r="404" spans="2:5" x14ac:dyDescent="0.2">
      <c r="B404" s="3"/>
      <c r="C404" s="3"/>
      <c r="D404" s="3"/>
      <c r="E404" s="3"/>
    </row>
    <row r="405" spans="2:5" x14ac:dyDescent="0.2">
      <c r="B405" s="3"/>
      <c r="C405" s="3"/>
      <c r="D405" s="3"/>
      <c r="E405" s="3"/>
    </row>
    <row r="406" spans="2:5" x14ac:dyDescent="0.2">
      <c r="B406" s="3"/>
      <c r="C406" s="3"/>
      <c r="D406" s="3"/>
      <c r="E406" s="3"/>
    </row>
    <row r="407" spans="2:5" x14ac:dyDescent="0.2">
      <c r="B407" s="3"/>
      <c r="C407" s="3"/>
      <c r="D407" s="3"/>
      <c r="E407" s="3"/>
    </row>
    <row r="408" spans="2:5" x14ac:dyDescent="0.2">
      <c r="B408" s="3"/>
      <c r="C408" s="3"/>
      <c r="D408" s="3"/>
      <c r="E408" s="3"/>
    </row>
    <row r="409" spans="2:5" x14ac:dyDescent="0.2">
      <c r="B409" s="3"/>
      <c r="C409" s="3"/>
      <c r="D409" s="3"/>
      <c r="E409" s="3"/>
    </row>
    <row r="410" spans="2:5" x14ac:dyDescent="0.2">
      <c r="B410" s="3"/>
      <c r="C410" s="3"/>
      <c r="D410" s="3"/>
      <c r="E410" s="3"/>
    </row>
    <row r="411" spans="2:5" x14ac:dyDescent="0.2">
      <c r="B411" s="3"/>
      <c r="C411" s="3"/>
      <c r="D411" s="3"/>
      <c r="E411" s="3"/>
    </row>
    <row r="412" spans="2:5" x14ac:dyDescent="0.2">
      <c r="B412" s="3"/>
      <c r="C412" s="3"/>
      <c r="D412" s="3"/>
      <c r="E412" s="3"/>
    </row>
    <row r="413" spans="2:5" x14ac:dyDescent="0.2">
      <c r="B413" s="3"/>
      <c r="C413" s="3"/>
      <c r="D413" s="3"/>
      <c r="E413" s="3"/>
    </row>
    <row r="414" spans="2:5" x14ac:dyDescent="0.2">
      <c r="B414" s="3"/>
      <c r="C414" s="3"/>
      <c r="D414" s="3"/>
      <c r="E414" s="3"/>
    </row>
    <row r="415" spans="2:5" x14ac:dyDescent="0.2">
      <c r="B415" s="3"/>
      <c r="C415" s="3"/>
      <c r="D415" s="3"/>
      <c r="E415" s="3"/>
    </row>
    <row r="416" spans="2:5" x14ac:dyDescent="0.2">
      <c r="B416" s="3"/>
      <c r="C416" s="3"/>
      <c r="D416" s="3"/>
      <c r="E416" s="3"/>
    </row>
    <row r="417" spans="2:5" x14ac:dyDescent="0.2">
      <c r="B417" s="3"/>
      <c r="C417" s="3"/>
      <c r="D417" s="3"/>
      <c r="E417" s="3"/>
    </row>
    <row r="418" spans="2:5" x14ac:dyDescent="0.2">
      <c r="B418" s="3"/>
      <c r="C418" s="3"/>
      <c r="D418" s="3"/>
      <c r="E418" s="3"/>
    </row>
    <row r="419" spans="2:5" x14ac:dyDescent="0.2">
      <c r="B419" s="3"/>
      <c r="C419" s="3"/>
      <c r="D419" s="3"/>
      <c r="E419" s="3"/>
    </row>
    <row r="420" spans="2:5" x14ac:dyDescent="0.2">
      <c r="B420" s="3"/>
      <c r="C420" s="3"/>
      <c r="D420" s="3"/>
      <c r="E420" s="3"/>
    </row>
    <row r="421" spans="2:5" x14ac:dyDescent="0.2">
      <c r="B421" s="3"/>
      <c r="C421" s="3"/>
      <c r="D421" s="3"/>
      <c r="E421" s="3"/>
    </row>
    <row r="422" spans="2:5" x14ac:dyDescent="0.2">
      <c r="B422" s="3"/>
      <c r="C422" s="3"/>
      <c r="D422" s="3"/>
      <c r="E422" s="3"/>
    </row>
    <row r="423" spans="2:5" x14ac:dyDescent="0.2">
      <c r="B423" s="3"/>
      <c r="C423" s="3"/>
      <c r="D423" s="3"/>
      <c r="E423" s="3"/>
    </row>
    <row r="424" spans="2:5" x14ac:dyDescent="0.2">
      <c r="B424" s="3"/>
      <c r="C424" s="3"/>
      <c r="D424" s="3"/>
      <c r="E424" s="3"/>
    </row>
    <row r="425" spans="2:5" x14ac:dyDescent="0.2">
      <c r="B425" s="3"/>
      <c r="C425" s="3"/>
      <c r="D425" s="3"/>
      <c r="E425" s="3"/>
    </row>
    <row r="426" spans="2:5" x14ac:dyDescent="0.2">
      <c r="B426" s="3"/>
      <c r="C426" s="3"/>
      <c r="D426" s="3"/>
      <c r="E426" s="3"/>
    </row>
    <row r="427" spans="2:5" x14ac:dyDescent="0.2">
      <c r="B427" s="3"/>
      <c r="C427" s="3"/>
      <c r="D427" s="3"/>
      <c r="E427" s="3"/>
    </row>
    <row r="428" spans="2:5" x14ac:dyDescent="0.2">
      <c r="B428" s="3"/>
      <c r="C428" s="3"/>
      <c r="D428" s="3"/>
      <c r="E428" s="3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56" workbookViewId="0">
      <selection activeCell="A64" sqref="A64:H67"/>
    </sheetView>
  </sheetViews>
  <sheetFormatPr baseColWidth="10" defaultRowHeight="12.75" x14ac:dyDescent="0.2"/>
  <cols>
    <col min="1" max="1" width="49.7109375" style="3" customWidth="1"/>
    <col min="2" max="2" width="10.7109375" style="4" customWidth="1"/>
    <col min="3" max="4" width="10.7109375" style="9" customWidth="1"/>
    <col min="5" max="5" width="10.7109375" style="10" customWidth="1"/>
    <col min="6" max="7" width="10.7109375" style="3" customWidth="1"/>
    <col min="8" max="8" width="10.7109375" style="5" customWidth="1"/>
    <col min="9" max="9" width="14.7109375" style="3" bestFit="1" customWidth="1"/>
    <col min="10" max="10" width="15.85546875" style="3" customWidth="1"/>
    <col min="11" max="11" width="65" style="3" customWidth="1"/>
    <col min="12" max="12" width="31.7109375" style="3" customWidth="1"/>
    <col min="13" max="13" width="11.42578125" style="3"/>
    <col min="14" max="14" width="12.5703125" style="3" bestFit="1" customWidth="1"/>
    <col min="15" max="16384" width="11.42578125" style="3"/>
  </cols>
  <sheetData>
    <row r="1" spans="1:12" x14ac:dyDescent="0.2">
      <c r="C1" s="3"/>
      <c r="D1" s="3"/>
      <c r="E1" s="3"/>
    </row>
    <row r="2" spans="1:12" ht="18" x14ac:dyDescent="0.25">
      <c r="B2" s="1" t="s">
        <v>279</v>
      </c>
      <c r="C2" s="3"/>
      <c r="D2" s="3"/>
      <c r="E2" s="3"/>
      <c r="H2" s="107">
        <f>H4-H3</f>
        <v>-4773581.2699999809</v>
      </c>
      <c r="I2" s="4">
        <v>4773581.3</v>
      </c>
    </row>
    <row r="3" spans="1:12" ht="16.5" x14ac:dyDescent="0.3">
      <c r="B3" s="2" t="s">
        <v>266</v>
      </c>
      <c r="C3" s="3"/>
      <c r="D3" s="3"/>
      <c r="E3" s="3"/>
      <c r="H3" s="107">
        <v>2385511267.9699998</v>
      </c>
    </row>
    <row r="4" spans="1:12" x14ac:dyDescent="0.2">
      <c r="B4" s="62">
        <v>2197965538</v>
      </c>
      <c r="C4" s="16">
        <v>1994367173</v>
      </c>
      <c r="D4" s="16">
        <v>2401416893</v>
      </c>
      <c r="E4" s="16">
        <v>2478182210</v>
      </c>
      <c r="F4" s="62">
        <v>2445596975</v>
      </c>
      <c r="G4" s="62">
        <v>2758227946</v>
      </c>
      <c r="H4" s="63">
        <v>2380737686.6999998</v>
      </c>
    </row>
    <row r="5" spans="1:12" ht="13.5" thickBot="1" x14ac:dyDescent="0.25">
      <c r="A5" s="6"/>
      <c r="B5" s="4">
        <f>B4-B7</f>
        <v>0</v>
      </c>
      <c r="C5" s="4">
        <f t="shared" ref="C5:H5" si="0">C4-C7</f>
        <v>0</v>
      </c>
      <c r="D5" s="4">
        <f t="shared" si="0"/>
        <v>0</v>
      </c>
      <c r="E5" s="4">
        <f t="shared" si="0"/>
        <v>0</v>
      </c>
      <c r="F5" s="4">
        <f t="shared" si="0"/>
        <v>0.26999998092651367</v>
      </c>
      <c r="G5" s="4">
        <f t="shared" si="0"/>
        <v>0.34999990463256836</v>
      </c>
      <c r="H5" s="4">
        <f t="shared" si="0"/>
        <v>35951671.699999809</v>
      </c>
      <c r="I5" s="4">
        <f>H5-L22</f>
        <v>-0.33000019192695618</v>
      </c>
    </row>
    <row r="6" spans="1:12" ht="17.25" thickBot="1" x14ac:dyDescent="0.35">
      <c r="A6" s="32" t="s">
        <v>36</v>
      </c>
      <c r="B6" s="33">
        <v>2016</v>
      </c>
      <c r="C6" s="33">
        <v>2015</v>
      </c>
      <c r="D6" s="33">
        <v>2014</v>
      </c>
      <c r="E6" s="34">
        <v>2013</v>
      </c>
      <c r="F6" s="33">
        <v>2012</v>
      </c>
      <c r="G6" s="33">
        <v>2011</v>
      </c>
      <c r="H6" s="35" t="s">
        <v>312</v>
      </c>
      <c r="L6" s="8">
        <f>L7-I2-H4</f>
        <v>-3.0000209808349609E-2</v>
      </c>
    </row>
    <row r="7" spans="1:12" ht="13.5" thickBot="1" x14ac:dyDescent="0.25">
      <c r="A7" s="36" t="s">
        <v>40</v>
      </c>
      <c r="B7" s="39">
        <f>ROUND((+B8+B62),0)</f>
        <v>2197965538</v>
      </c>
      <c r="C7" s="39">
        <f>ROUND((+C8+C62),0)</f>
        <v>1994367173</v>
      </c>
      <c r="D7" s="39">
        <f>ROUND((+D8+D62),0)</f>
        <v>2401416893</v>
      </c>
      <c r="E7" s="39">
        <f>ROUND((+E8+E62),0)</f>
        <v>2478182210</v>
      </c>
      <c r="F7" s="37">
        <f>F8+F61+F62</f>
        <v>2445596974.73</v>
      </c>
      <c r="G7" s="37">
        <f>G8+G61+G62</f>
        <v>2758227945.6500001</v>
      </c>
      <c r="H7" s="40">
        <f>H8+H62</f>
        <v>2344786015</v>
      </c>
      <c r="K7" s="110" t="s">
        <v>309</v>
      </c>
      <c r="L7" s="112">
        <v>2385511267.9699998</v>
      </c>
    </row>
    <row r="8" spans="1:12" ht="13.5" thickTop="1" x14ac:dyDescent="0.2">
      <c r="A8" s="95" t="s">
        <v>110</v>
      </c>
      <c r="B8" s="96">
        <f>ROUND((+B9+B34+B37+B38+B41+B40+B45+B46+B48+B49),0)</f>
        <v>2195392502</v>
      </c>
      <c r="C8" s="96">
        <f>ROUND((+C9+C34+C37+C38+C41+C40+C45+C46+C48+C49),0)</f>
        <v>1989718062</v>
      </c>
      <c r="D8" s="96">
        <f>ROUND((+D9+D34+D37+D38+D41+D40+D45+D46+D48+D49),0)</f>
        <v>2367589900</v>
      </c>
      <c r="E8" s="97">
        <f>ROUND((+E9+E34+E37+E38+E41+E40+E45+E46+E48+E49),0)</f>
        <v>2468364381</v>
      </c>
      <c r="F8" s="96">
        <f>F9+F34+F42+F37+F38+F48+F49</f>
        <v>1840127952.97</v>
      </c>
      <c r="G8" s="96">
        <f>ROUND((+G9+G42+G37+G38+G46+G47+G48+G34+G49),0)</f>
        <v>2723648033</v>
      </c>
      <c r="H8" s="98">
        <f>ROUND((+H9+H42+H37+H38+H46+H47+H48+H34+H49),0)</f>
        <v>2344786015</v>
      </c>
    </row>
    <row r="9" spans="1:12" x14ac:dyDescent="0.2">
      <c r="A9" s="100" t="s">
        <v>111</v>
      </c>
      <c r="B9" s="80">
        <f>ROUND((SUM(B10:B33)),0)</f>
        <v>1843583069</v>
      </c>
      <c r="C9" s="80">
        <f t="shared" ref="C9:H9" si="1">ROUND((SUM(C10:C33)),0)</f>
        <v>1731771313</v>
      </c>
      <c r="D9" s="80">
        <f t="shared" si="1"/>
        <v>1525424673</v>
      </c>
      <c r="E9" s="68">
        <f t="shared" si="1"/>
        <v>1408634040</v>
      </c>
      <c r="F9" s="80">
        <f t="shared" si="1"/>
        <v>1446818935</v>
      </c>
      <c r="G9" s="80">
        <f t="shared" si="1"/>
        <v>1892455837</v>
      </c>
      <c r="H9" s="81">
        <f t="shared" si="1"/>
        <v>1857694087</v>
      </c>
      <c r="K9" s="108" t="s">
        <v>40</v>
      </c>
      <c r="L9" s="111"/>
    </row>
    <row r="10" spans="1:12" x14ac:dyDescent="0.2">
      <c r="A10" s="102" t="s">
        <v>6</v>
      </c>
      <c r="B10" s="15">
        <v>283863992</v>
      </c>
      <c r="C10" s="15">
        <v>294625668.69</v>
      </c>
      <c r="D10" s="15">
        <v>290192699.77999997</v>
      </c>
      <c r="E10" s="16">
        <v>243432587.41999999</v>
      </c>
      <c r="F10" s="15">
        <v>270929910.27999997</v>
      </c>
      <c r="G10" s="15">
        <v>243423151.59999999</v>
      </c>
      <c r="H10" s="82">
        <v>185018740.85000002</v>
      </c>
      <c r="I10" s="23"/>
      <c r="K10" s="117" t="s">
        <v>288</v>
      </c>
      <c r="L10" s="111">
        <v>49062289.210000001</v>
      </c>
    </row>
    <row r="11" spans="1:12" x14ac:dyDescent="0.2">
      <c r="A11" s="102" t="s">
        <v>7</v>
      </c>
      <c r="B11" s="15">
        <v>70580318</v>
      </c>
      <c r="C11" s="15">
        <v>52901031</v>
      </c>
      <c r="D11" s="15">
        <v>50051043</v>
      </c>
      <c r="E11" s="16">
        <v>49193280</v>
      </c>
      <c r="F11" s="15">
        <v>22510324.280000001</v>
      </c>
      <c r="G11" s="15">
        <v>27433780.149999999</v>
      </c>
      <c r="H11" s="82">
        <v>3073990.57</v>
      </c>
      <c r="I11" s="23"/>
      <c r="K11" s="117" t="s">
        <v>289</v>
      </c>
      <c r="L11" s="111">
        <v>28359750.329999998</v>
      </c>
    </row>
    <row r="12" spans="1:12" x14ac:dyDescent="0.2">
      <c r="A12" s="102" t="s">
        <v>112</v>
      </c>
      <c r="B12" s="15">
        <v>988123</v>
      </c>
      <c r="C12" s="15">
        <v>333130</v>
      </c>
      <c r="D12" s="15">
        <v>925647.5</v>
      </c>
      <c r="E12" s="16">
        <v>1257454</v>
      </c>
      <c r="F12" s="15">
        <v>1280113</v>
      </c>
      <c r="G12" s="114" t="s">
        <v>274</v>
      </c>
      <c r="H12" s="118" t="s">
        <v>274</v>
      </c>
      <c r="K12" s="117" t="s">
        <v>290</v>
      </c>
      <c r="L12" s="111">
        <v>936353</v>
      </c>
    </row>
    <row r="13" spans="1:12" ht="25.5" x14ac:dyDescent="0.2">
      <c r="A13" s="102" t="s">
        <v>113</v>
      </c>
      <c r="B13" s="15">
        <v>77245592</v>
      </c>
      <c r="C13" s="15">
        <v>64207135</v>
      </c>
      <c r="D13" s="15">
        <v>57454029</v>
      </c>
      <c r="E13" s="16">
        <v>33215640.5</v>
      </c>
      <c r="F13" s="15">
        <v>27106603</v>
      </c>
      <c r="G13" s="15">
        <v>24700276.84</v>
      </c>
      <c r="H13" s="82">
        <v>30315852.990000002</v>
      </c>
      <c r="I13" s="23"/>
      <c r="K13" s="117" t="s">
        <v>291</v>
      </c>
      <c r="L13" s="111">
        <v>185018740.85000002</v>
      </c>
    </row>
    <row r="14" spans="1:12" ht="25.5" x14ac:dyDescent="0.2">
      <c r="A14" s="102" t="s">
        <v>252</v>
      </c>
      <c r="B14" s="114" t="s">
        <v>274</v>
      </c>
      <c r="C14" s="114" t="s">
        <v>274</v>
      </c>
      <c r="D14" s="114" t="s">
        <v>274</v>
      </c>
      <c r="E14" s="16">
        <v>39898687</v>
      </c>
      <c r="F14" s="15">
        <v>35454175</v>
      </c>
      <c r="G14" s="15">
        <v>33362324.399999999</v>
      </c>
      <c r="H14" s="82">
        <v>35887236.780000001</v>
      </c>
      <c r="I14" s="23"/>
      <c r="K14" s="117" t="s">
        <v>292</v>
      </c>
      <c r="L14" s="111">
        <v>3073990.57</v>
      </c>
    </row>
    <row r="15" spans="1:12" ht="38.25" x14ac:dyDescent="0.2">
      <c r="A15" s="102" t="s">
        <v>253</v>
      </c>
      <c r="B15" s="114" t="s">
        <v>274</v>
      </c>
      <c r="C15" s="114" t="s">
        <v>274</v>
      </c>
      <c r="D15" s="114" t="s">
        <v>274</v>
      </c>
      <c r="E15" s="16">
        <v>72571089</v>
      </c>
      <c r="F15" s="15">
        <v>70168073</v>
      </c>
      <c r="G15" s="15">
        <v>62209746.460000001</v>
      </c>
      <c r="H15" s="82">
        <v>41838797.710000001</v>
      </c>
      <c r="I15" s="23"/>
      <c r="K15" s="117" t="s">
        <v>293</v>
      </c>
      <c r="L15" s="111">
        <v>30315852.990000002</v>
      </c>
    </row>
    <row r="16" spans="1:12" ht="38.25" x14ac:dyDescent="0.2">
      <c r="A16" s="102" t="s">
        <v>254</v>
      </c>
      <c r="B16" s="114" t="s">
        <v>274</v>
      </c>
      <c r="C16" s="114" t="s">
        <v>274</v>
      </c>
      <c r="D16" s="114" t="s">
        <v>274</v>
      </c>
      <c r="E16" s="16">
        <v>23130335</v>
      </c>
      <c r="F16" s="15">
        <v>21482293</v>
      </c>
      <c r="G16" s="15">
        <v>20155485</v>
      </c>
      <c r="H16" s="82">
        <v>18317260</v>
      </c>
      <c r="I16" s="23"/>
      <c r="K16" s="117" t="s">
        <v>294</v>
      </c>
      <c r="L16" s="111">
        <v>35887236.780000001</v>
      </c>
    </row>
    <row r="17" spans="1:12" ht="38.25" x14ac:dyDescent="0.2">
      <c r="A17" s="102" t="s">
        <v>113</v>
      </c>
      <c r="B17" s="114" t="s">
        <v>274</v>
      </c>
      <c r="C17" s="114" t="s">
        <v>274</v>
      </c>
      <c r="D17" s="114" t="s">
        <v>274</v>
      </c>
      <c r="E17" s="16">
        <v>55157535</v>
      </c>
      <c r="F17" s="15">
        <v>47852017</v>
      </c>
      <c r="G17" s="15">
        <v>38827731</v>
      </c>
      <c r="H17" s="82">
        <v>36177216</v>
      </c>
      <c r="I17" s="23"/>
      <c r="K17" s="117" t="s">
        <v>295</v>
      </c>
      <c r="L17" s="111">
        <v>41838797.710000001</v>
      </c>
    </row>
    <row r="18" spans="1:12" ht="38.25" x14ac:dyDescent="0.2">
      <c r="A18" s="102" t="s">
        <v>8</v>
      </c>
      <c r="B18" s="15">
        <v>6398810</v>
      </c>
      <c r="C18" s="15">
        <v>1008364.73</v>
      </c>
      <c r="D18" s="15">
        <v>1290617</v>
      </c>
      <c r="E18" s="16">
        <v>1802225</v>
      </c>
      <c r="F18" s="15">
        <v>2492507</v>
      </c>
      <c r="G18" s="15">
        <v>3136647</v>
      </c>
      <c r="H18" s="82">
        <v>2710774</v>
      </c>
      <c r="I18" s="23"/>
      <c r="K18" s="117" t="s">
        <v>296</v>
      </c>
      <c r="L18" s="111">
        <v>18317260</v>
      </c>
    </row>
    <row r="19" spans="1:12" ht="38.25" x14ac:dyDescent="0.2">
      <c r="A19" s="102" t="s">
        <v>259</v>
      </c>
      <c r="B19" s="114" t="s">
        <v>274</v>
      </c>
      <c r="C19" s="114" t="s">
        <v>274</v>
      </c>
      <c r="D19" s="114" t="s">
        <v>274</v>
      </c>
      <c r="E19" s="114" t="s">
        <v>274</v>
      </c>
      <c r="F19" s="114" t="s">
        <v>274</v>
      </c>
      <c r="G19" s="15">
        <v>544778807</v>
      </c>
      <c r="H19" s="82">
        <v>460587660.07999992</v>
      </c>
      <c r="I19" s="23"/>
      <c r="K19" s="117" t="s">
        <v>297</v>
      </c>
      <c r="L19" s="111">
        <v>36177216</v>
      </c>
    </row>
    <row r="20" spans="1:12" x14ac:dyDescent="0.2">
      <c r="A20" s="102" t="s">
        <v>15</v>
      </c>
      <c r="B20" s="15">
        <v>263606797</v>
      </c>
      <c r="C20" s="15">
        <v>201487265</v>
      </c>
      <c r="D20" s="15">
        <v>156980147.19</v>
      </c>
      <c r="E20" s="16">
        <v>139954840</v>
      </c>
      <c r="F20" s="15">
        <v>162043100</v>
      </c>
      <c r="G20" s="15">
        <v>136950993</v>
      </c>
      <c r="H20" s="82">
        <v>123748622</v>
      </c>
      <c r="I20" s="23"/>
      <c r="K20" s="117" t="s">
        <v>298</v>
      </c>
      <c r="L20" s="111">
        <v>2710774</v>
      </c>
    </row>
    <row r="21" spans="1:12" ht="25.5" x14ac:dyDescent="0.2">
      <c r="A21" s="102" t="s">
        <v>114</v>
      </c>
      <c r="B21" s="15">
        <v>61334568</v>
      </c>
      <c r="C21" s="15">
        <v>59623380</v>
      </c>
      <c r="D21" s="15">
        <v>57466881</v>
      </c>
      <c r="E21" s="16">
        <v>55209000</v>
      </c>
      <c r="F21" s="15">
        <v>52915866</v>
      </c>
      <c r="G21" s="15">
        <v>54555321.32</v>
      </c>
      <c r="H21" s="82">
        <v>46119493.399999999</v>
      </c>
      <c r="I21" s="23"/>
      <c r="K21" s="115" t="s">
        <v>299</v>
      </c>
      <c r="L21" s="116">
        <v>4773581.3</v>
      </c>
    </row>
    <row r="22" spans="1:12" ht="25.5" x14ac:dyDescent="0.2">
      <c r="A22" s="102" t="s">
        <v>280</v>
      </c>
      <c r="B22" s="15">
        <v>48112287</v>
      </c>
      <c r="C22" s="15">
        <v>50252526</v>
      </c>
      <c r="D22" s="15">
        <v>80583207</v>
      </c>
      <c r="E22" s="114" t="s">
        <v>274</v>
      </c>
      <c r="F22" s="114" t="s">
        <v>274</v>
      </c>
      <c r="G22" s="114" t="s">
        <v>274</v>
      </c>
      <c r="H22" s="118" t="s">
        <v>274</v>
      </c>
      <c r="K22" s="115" t="s">
        <v>300</v>
      </c>
      <c r="L22" s="116">
        <v>35951672.030000001</v>
      </c>
    </row>
    <row r="23" spans="1:12" ht="25.5" x14ac:dyDescent="0.2">
      <c r="A23" s="102" t="s">
        <v>281</v>
      </c>
      <c r="B23" s="15">
        <v>872664484</v>
      </c>
      <c r="C23" s="15">
        <v>892510976.54999995</v>
      </c>
      <c r="D23" s="15">
        <v>798541912.80999994</v>
      </c>
      <c r="E23" s="16">
        <v>674601817.40999997</v>
      </c>
      <c r="F23" s="15">
        <v>709541304.39999998</v>
      </c>
      <c r="G23" s="15">
        <v>682721561.88</v>
      </c>
      <c r="H23" s="118" t="s">
        <v>274</v>
      </c>
      <c r="K23" s="117" t="s">
        <v>301</v>
      </c>
      <c r="L23" s="111">
        <v>460587660.07999992</v>
      </c>
    </row>
    <row r="24" spans="1:12" ht="25.5" x14ac:dyDescent="0.2">
      <c r="A24" s="102" t="s">
        <v>115</v>
      </c>
      <c r="B24" s="15">
        <v>3671918</v>
      </c>
      <c r="C24" s="15">
        <v>3155343</v>
      </c>
      <c r="D24" s="15">
        <v>4376425</v>
      </c>
      <c r="E24" s="16">
        <v>2625494</v>
      </c>
      <c r="F24" s="15">
        <v>2461352</v>
      </c>
      <c r="G24" s="15">
        <v>3157479</v>
      </c>
      <c r="H24" s="82">
        <v>5335910</v>
      </c>
      <c r="I24" s="23"/>
      <c r="K24" s="117" t="s">
        <v>302</v>
      </c>
      <c r="L24" s="111">
        <v>123748622</v>
      </c>
    </row>
    <row r="25" spans="1:12" ht="25.5" x14ac:dyDescent="0.2">
      <c r="A25" s="103" t="s">
        <v>282</v>
      </c>
      <c r="B25" s="12"/>
      <c r="C25" s="12"/>
      <c r="D25" s="12"/>
      <c r="E25" s="84"/>
      <c r="F25" s="18"/>
      <c r="G25" s="18"/>
      <c r="H25" s="82">
        <v>6759033.3300000001</v>
      </c>
      <c r="I25" s="23"/>
      <c r="K25" s="117" t="s">
        <v>303</v>
      </c>
      <c r="L25" s="111">
        <v>46119493.399999999</v>
      </c>
    </row>
    <row r="26" spans="1:12" ht="38.25" x14ac:dyDescent="0.2">
      <c r="A26" s="103" t="s">
        <v>283</v>
      </c>
      <c r="B26" s="12"/>
      <c r="C26" s="12"/>
      <c r="D26" s="12"/>
      <c r="E26" s="84"/>
      <c r="F26" s="18"/>
      <c r="G26" s="18"/>
      <c r="H26" s="82">
        <v>98615574.779999986</v>
      </c>
      <c r="I26" s="23"/>
      <c r="K26" s="109" t="s">
        <v>304</v>
      </c>
      <c r="L26" s="111">
        <v>0</v>
      </c>
    </row>
    <row r="27" spans="1:12" ht="38.25" x14ac:dyDescent="0.2">
      <c r="A27" s="103" t="s">
        <v>284</v>
      </c>
      <c r="B27" s="12"/>
      <c r="C27" s="12"/>
      <c r="D27" s="12"/>
      <c r="E27" s="84"/>
      <c r="F27" s="18"/>
      <c r="G27" s="18"/>
      <c r="H27" s="82">
        <v>559761819.64999998</v>
      </c>
      <c r="I27" s="23"/>
      <c r="K27" s="117" t="s">
        <v>305</v>
      </c>
      <c r="L27" s="111">
        <v>3168000</v>
      </c>
    </row>
    <row r="28" spans="1:12" ht="38.25" x14ac:dyDescent="0.2">
      <c r="A28" s="103" t="s">
        <v>285</v>
      </c>
      <c r="B28" s="12"/>
      <c r="C28" s="12"/>
      <c r="D28" s="12"/>
      <c r="E28" s="84"/>
      <c r="F28" s="18"/>
      <c r="G28" s="18"/>
      <c r="H28" s="82">
        <v>203426104.53999999</v>
      </c>
      <c r="I28" s="23"/>
      <c r="K28" s="117" t="s">
        <v>306</v>
      </c>
      <c r="L28" s="111">
        <v>5335910</v>
      </c>
    </row>
    <row r="29" spans="1:12" ht="25.5" x14ac:dyDescent="0.2">
      <c r="A29" s="102" t="s">
        <v>255</v>
      </c>
      <c r="B29" s="12"/>
      <c r="C29" s="12"/>
      <c r="D29" s="12"/>
      <c r="E29" s="13">
        <v>11994</v>
      </c>
      <c r="F29" s="18"/>
      <c r="G29" s="18"/>
      <c r="H29" s="83"/>
      <c r="K29" s="117" t="s">
        <v>262</v>
      </c>
      <c r="L29" s="111">
        <v>6759033.3300000001</v>
      </c>
    </row>
    <row r="30" spans="1:12" ht="27.75" customHeight="1" x14ac:dyDescent="0.2">
      <c r="A30" s="102" t="s">
        <v>116</v>
      </c>
      <c r="B30" s="15">
        <v>22019682</v>
      </c>
      <c r="C30" s="15">
        <v>17510794.109999999</v>
      </c>
      <c r="D30" s="15">
        <v>20820793.850000001</v>
      </c>
      <c r="E30" s="16">
        <v>12330509.009999996</v>
      </c>
      <c r="F30" s="15">
        <v>19175332.27</v>
      </c>
      <c r="G30" s="15">
        <v>16618896.91</v>
      </c>
      <c r="H30" s="83"/>
      <c r="K30" s="117" t="s">
        <v>263</v>
      </c>
      <c r="L30" s="111">
        <v>98615574.779999986</v>
      </c>
    </row>
    <row r="31" spans="1:12" ht="38.25" x14ac:dyDescent="0.2">
      <c r="A31" s="102" t="s">
        <v>16</v>
      </c>
      <c r="B31" s="15">
        <v>6646482</v>
      </c>
      <c r="C31" s="15">
        <v>1204914.3</v>
      </c>
      <c r="D31" s="15">
        <v>5745902.1799999997</v>
      </c>
      <c r="E31" s="16">
        <v>4009413.58</v>
      </c>
      <c r="F31" s="15">
        <v>1404098.42</v>
      </c>
      <c r="G31" s="15">
        <v>423635.24000000005</v>
      </c>
      <c r="H31" s="83"/>
      <c r="K31" s="117" t="s">
        <v>264</v>
      </c>
      <c r="L31" s="111">
        <v>559761819.64999998</v>
      </c>
    </row>
    <row r="32" spans="1:12" ht="51" x14ac:dyDescent="0.2">
      <c r="A32" s="102" t="s">
        <v>17</v>
      </c>
      <c r="B32" s="15">
        <v>0</v>
      </c>
      <c r="C32" s="15">
        <v>1456.4</v>
      </c>
      <c r="D32" s="15">
        <v>995367.7</v>
      </c>
      <c r="E32" s="16">
        <v>232139.39</v>
      </c>
      <c r="F32" s="15">
        <v>1866</v>
      </c>
      <c r="G32" s="15">
        <v>0</v>
      </c>
      <c r="H32" s="83"/>
      <c r="K32" s="117" t="s">
        <v>265</v>
      </c>
      <c r="L32" s="111">
        <v>203426104.53999999</v>
      </c>
    </row>
    <row r="33" spans="1:12" x14ac:dyDescent="0.2">
      <c r="A33" s="102" t="s">
        <v>286</v>
      </c>
      <c r="B33" s="15">
        <v>126450016</v>
      </c>
      <c r="C33" s="15">
        <v>92949328</v>
      </c>
      <c r="D33" s="12"/>
      <c r="E33" s="84"/>
      <c r="F33" s="18"/>
      <c r="G33" s="18"/>
      <c r="H33" s="83"/>
      <c r="K33" s="117" t="s">
        <v>307</v>
      </c>
      <c r="L33" s="111">
        <v>0</v>
      </c>
    </row>
    <row r="34" spans="1:12" x14ac:dyDescent="0.2">
      <c r="A34" s="100" t="s">
        <v>1</v>
      </c>
      <c r="B34" s="80">
        <f>ROUND(SUM(B35:B36),0)</f>
        <v>30749891</v>
      </c>
      <c r="C34" s="80">
        <f t="shared" ref="C34:G34" si="2">ROUND(SUM(C35:C36),0)</f>
        <v>26102222</v>
      </c>
      <c r="D34" s="80">
        <f t="shared" si="2"/>
        <v>30683298</v>
      </c>
      <c r="E34" s="68">
        <f t="shared" si="2"/>
        <v>30831941</v>
      </c>
      <c r="F34" s="80">
        <f t="shared" si="2"/>
        <v>22982738</v>
      </c>
      <c r="G34" s="80">
        <f t="shared" si="2"/>
        <v>28912479</v>
      </c>
      <c r="H34" s="101">
        <v>49062289.210000001</v>
      </c>
      <c r="K34" s="117" t="s">
        <v>308</v>
      </c>
      <c r="L34" s="111">
        <v>405565535.42000002</v>
      </c>
    </row>
    <row r="35" spans="1:12" x14ac:dyDescent="0.2">
      <c r="A35" s="102" t="s">
        <v>9</v>
      </c>
      <c r="B35" s="15">
        <v>29588777</v>
      </c>
      <c r="C35" s="15">
        <v>23998662.109999999</v>
      </c>
      <c r="D35" s="15">
        <v>23801513</v>
      </c>
      <c r="E35" s="16">
        <v>18775018</v>
      </c>
      <c r="F35" s="15">
        <v>11484392</v>
      </c>
      <c r="G35" s="15">
        <v>3289564</v>
      </c>
      <c r="H35" s="113" t="s">
        <v>277</v>
      </c>
    </row>
    <row r="36" spans="1:12" x14ac:dyDescent="0.2">
      <c r="A36" s="102" t="s">
        <v>10</v>
      </c>
      <c r="B36" s="15">
        <v>1161114</v>
      </c>
      <c r="C36" s="15">
        <v>2103559.94</v>
      </c>
      <c r="D36" s="15">
        <v>6881785.0800000001</v>
      </c>
      <c r="E36" s="16">
        <v>12056922.550000001</v>
      </c>
      <c r="F36" s="15">
        <v>11498346.16</v>
      </c>
      <c r="G36" s="15">
        <v>25622915.450000003</v>
      </c>
      <c r="H36" s="113" t="s">
        <v>277</v>
      </c>
    </row>
    <row r="37" spans="1:12" x14ac:dyDescent="0.2">
      <c r="A37" s="100" t="s">
        <v>11</v>
      </c>
      <c r="B37" s="80">
        <v>1020930</v>
      </c>
      <c r="C37" s="80">
        <v>243167.56</v>
      </c>
      <c r="D37" s="80">
        <v>255397</v>
      </c>
      <c r="E37" s="68">
        <v>221049</v>
      </c>
      <c r="F37" s="80">
        <v>459346</v>
      </c>
      <c r="G37" s="80">
        <v>1100776</v>
      </c>
      <c r="H37" s="101">
        <v>936353</v>
      </c>
      <c r="I37" s="23"/>
    </row>
    <row r="38" spans="1:12" x14ac:dyDescent="0.2">
      <c r="A38" s="100" t="s">
        <v>18</v>
      </c>
      <c r="B38" s="80">
        <f>ROUND(SUM(B39:B40),0)</f>
        <v>47789544</v>
      </c>
      <c r="C38" s="80">
        <f t="shared" ref="C38:H38" si="3">ROUND(SUM(C39:C40),0)</f>
        <v>22185689</v>
      </c>
      <c r="D38" s="80">
        <f t="shared" si="3"/>
        <v>11119566</v>
      </c>
      <c r="E38" s="68">
        <f t="shared" si="3"/>
        <v>20277309</v>
      </c>
      <c r="F38" s="80">
        <f t="shared" si="3"/>
        <v>1142919</v>
      </c>
      <c r="G38" s="80">
        <f t="shared" si="3"/>
        <v>442107394</v>
      </c>
      <c r="H38" s="106">
        <f t="shared" si="3"/>
        <v>0</v>
      </c>
    </row>
    <row r="39" spans="1:12" x14ac:dyDescent="0.2">
      <c r="A39" s="102" t="s">
        <v>117</v>
      </c>
      <c r="B39" s="15">
        <v>47789544</v>
      </c>
      <c r="C39" s="15">
        <v>22185689.239999998</v>
      </c>
      <c r="D39" s="80">
        <v>11119565.51</v>
      </c>
      <c r="E39" s="16">
        <v>20277309.129999999</v>
      </c>
      <c r="F39" s="15">
        <v>919304.53</v>
      </c>
      <c r="G39" s="15">
        <v>3128515.25</v>
      </c>
      <c r="H39" s="83">
        <v>0</v>
      </c>
    </row>
    <row r="40" spans="1:12" x14ac:dyDescent="0.2">
      <c r="A40" s="102" t="s">
        <v>118</v>
      </c>
      <c r="B40" s="15">
        <v>0</v>
      </c>
      <c r="C40" s="15">
        <v>0</v>
      </c>
      <c r="D40" s="12">
        <v>0</v>
      </c>
      <c r="E40" s="16">
        <v>0</v>
      </c>
      <c r="F40" s="15">
        <v>223614.38</v>
      </c>
      <c r="G40" s="15">
        <v>438978878.51999998</v>
      </c>
      <c r="H40" s="83">
        <v>0</v>
      </c>
    </row>
    <row r="41" spans="1:12" x14ac:dyDescent="0.2">
      <c r="A41" s="100" t="s">
        <v>52</v>
      </c>
      <c r="B41" s="80">
        <f>+B43+B44</f>
        <v>9125480</v>
      </c>
      <c r="C41" s="80">
        <f t="shared" ref="C41:G41" si="4">+C43+C44</f>
        <v>9999079.2200000007</v>
      </c>
      <c r="D41" s="80">
        <f t="shared" si="4"/>
        <v>24332282.400000002</v>
      </c>
      <c r="E41" s="68">
        <f t="shared" si="4"/>
        <v>48071209.990000002</v>
      </c>
      <c r="F41" s="80">
        <f t="shared" si="4"/>
        <v>40684409</v>
      </c>
      <c r="G41" s="80">
        <f t="shared" si="4"/>
        <v>48784825.090000004</v>
      </c>
      <c r="H41" s="106">
        <v>0</v>
      </c>
    </row>
    <row r="42" spans="1:12" x14ac:dyDescent="0.2">
      <c r="A42" s="100" t="s">
        <v>0</v>
      </c>
      <c r="B42" s="104">
        <v>0</v>
      </c>
      <c r="C42" s="104">
        <v>0</v>
      </c>
      <c r="D42" s="104">
        <v>0</v>
      </c>
      <c r="E42" s="104">
        <v>0</v>
      </c>
      <c r="F42" s="80">
        <v>36537506</v>
      </c>
      <c r="G42" s="80">
        <v>48050439.75</v>
      </c>
      <c r="H42" s="101">
        <v>28359750.329999998</v>
      </c>
      <c r="I42" s="23"/>
    </row>
    <row r="43" spans="1:12" x14ac:dyDescent="0.2">
      <c r="A43" s="100" t="s">
        <v>12</v>
      </c>
      <c r="B43" s="80">
        <v>6209969</v>
      </c>
      <c r="C43" s="80">
        <v>8290523.8600000003</v>
      </c>
      <c r="D43" s="80">
        <v>17417896.670000002</v>
      </c>
      <c r="E43" s="68">
        <v>36022639</v>
      </c>
      <c r="F43" s="80">
        <v>36537506</v>
      </c>
      <c r="G43" s="80">
        <v>48050439.75</v>
      </c>
      <c r="H43" s="106">
        <v>0</v>
      </c>
    </row>
    <row r="44" spans="1:12" x14ac:dyDescent="0.2">
      <c r="A44" s="100" t="s">
        <v>2</v>
      </c>
      <c r="B44" s="80">
        <v>2915511</v>
      </c>
      <c r="C44" s="80">
        <v>1708555.36</v>
      </c>
      <c r="D44" s="80">
        <v>6914385.7299999995</v>
      </c>
      <c r="E44" s="68">
        <v>12048570.99</v>
      </c>
      <c r="F44" s="80">
        <v>4146903</v>
      </c>
      <c r="G44" s="80">
        <v>734385.34</v>
      </c>
      <c r="H44" s="106">
        <v>0</v>
      </c>
    </row>
    <row r="45" spans="1:12" x14ac:dyDescent="0.2">
      <c r="A45" s="100" t="s">
        <v>119</v>
      </c>
      <c r="B45" s="80">
        <v>0</v>
      </c>
      <c r="C45" s="80">
        <v>0</v>
      </c>
      <c r="D45" s="80">
        <v>0</v>
      </c>
      <c r="E45" s="68">
        <v>0</v>
      </c>
      <c r="F45" s="80">
        <v>0</v>
      </c>
      <c r="G45" s="80">
        <v>0</v>
      </c>
      <c r="H45" s="106">
        <v>0</v>
      </c>
    </row>
    <row r="46" spans="1:12" ht="16.5" customHeight="1" x14ac:dyDescent="0.2">
      <c r="A46" s="100" t="s">
        <v>120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106">
        <v>0</v>
      </c>
    </row>
    <row r="47" spans="1:12" ht="25.5" x14ac:dyDescent="0.2">
      <c r="A47" s="100" t="s">
        <v>257</v>
      </c>
      <c r="B47" s="122" t="s">
        <v>274</v>
      </c>
      <c r="C47" s="122" t="s">
        <v>274</v>
      </c>
      <c r="D47" s="122" t="s">
        <v>274</v>
      </c>
      <c r="E47" s="122" t="s">
        <v>274</v>
      </c>
      <c r="F47" s="122" t="s">
        <v>274</v>
      </c>
      <c r="G47" s="80">
        <v>12904925.11000061</v>
      </c>
      <c r="H47" s="101">
        <v>3168000</v>
      </c>
      <c r="I47" s="23"/>
    </row>
    <row r="48" spans="1:12" x14ac:dyDescent="0.2">
      <c r="A48" s="100" t="s">
        <v>121</v>
      </c>
      <c r="B48" s="80">
        <v>0</v>
      </c>
      <c r="C48" s="80">
        <v>0</v>
      </c>
      <c r="D48" s="80">
        <v>0</v>
      </c>
      <c r="E48" s="68">
        <v>0</v>
      </c>
      <c r="F48" s="80">
        <v>49619335.969999999</v>
      </c>
      <c r="G48" s="80">
        <v>51662081.889999993</v>
      </c>
      <c r="H48" s="106">
        <v>0</v>
      </c>
      <c r="I48" s="23"/>
    </row>
    <row r="49" spans="1:9" x14ac:dyDescent="0.2">
      <c r="A49" s="100" t="s">
        <v>13</v>
      </c>
      <c r="B49" s="80">
        <f>ROUND(SUM(B50:B59),0)</f>
        <v>263123588</v>
      </c>
      <c r="C49" s="80">
        <f>ROUND(SUM(C50:C59),0)</f>
        <v>199416591</v>
      </c>
      <c r="D49" s="80">
        <f>ROUND(SUM(D50:D59),0)</f>
        <v>775774684</v>
      </c>
      <c r="E49" s="68">
        <f>ROUND(SUM(E50:E59),0)</f>
        <v>960328832</v>
      </c>
      <c r="F49" s="80">
        <f>ROUND(SUM(F50:F59),0)+F44</f>
        <v>282567173</v>
      </c>
      <c r="G49" s="80">
        <f>ROUND(SUM(G50:G59),0)+G44</f>
        <v>246454100.34</v>
      </c>
      <c r="H49" s="101">
        <f>ROUND(SUM(H50:H59),0)+H44</f>
        <v>405565535</v>
      </c>
    </row>
    <row r="50" spans="1:9" x14ac:dyDescent="0.2">
      <c r="A50" s="102" t="s">
        <v>122</v>
      </c>
      <c r="B50" s="114" t="s">
        <v>310</v>
      </c>
      <c r="C50" s="114" t="s">
        <v>310</v>
      </c>
      <c r="D50" s="114" t="s">
        <v>310</v>
      </c>
      <c r="E50" s="114" t="s">
        <v>310</v>
      </c>
      <c r="F50" s="15">
        <v>139</v>
      </c>
      <c r="G50" s="114" t="s">
        <v>310</v>
      </c>
      <c r="H50" s="113" t="s">
        <v>310</v>
      </c>
    </row>
    <row r="51" spans="1:9" x14ac:dyDescent="0.2">
      <c r="A51" s="102" t="s">
        <v>123</v>
      </c>
      <c r="B51" s="114" t="s">
        <v>310</v>
      </c>
      <c r="C51" s="114" t="s">
        <v>310</v>
      </c>
      <c r="D51" s="114" t="s">
        <v>310</v>
      </c>
      <c r="E51" s="16">
        <v>2753755.96</v>
      </c>
      <c r="F51" s="15">
        <v>2808704.88</v>
      </c>
      <c r="G51" s="15">
        <v>1248400</v>
      </c>
      <c r="H51" s="113" t="s">
        <v>310</v>
      </c>
    </row>
    <row r="52" spans="1:9" x14ac:dyDescent="0.2">
      <c r="A52" s="102" t="s">
        <v>124</v>
      </c>
      <c r="B52" s="114" t="s">
        <v>310</v>
      </c>
      <c r="C52" s="114" t="s">
        <v>310</v>
      </c>
      <c r="D52" s="114" t="s">
        <v>310</v>
      </c>
      <c r="E52" s="16">
        <v>109050</v>
      </c>
      <c r="F52" s="15">
        <v>641229.56000000006</v>
      </c>
      <c r="G52" s="15">
        <v>1760759.81</v>
      </c>
      <c r="H52" s="113" t="s">
        <v>310</v>
      </c>
    </row>
    <row r="53" spans="1:9" x14ac:dyDescent="0.2">
      <c r="A53" s="102" t="s">
        <v>125</v>
      </c>
      <c r="B53" s="114" t="s">
        <v>310</v>
      </c>
      <c r="C53" s="114" t="s">
        <v>310</v>
      </c>
      <c r="D53" s="114" t="s">
        <v>310</v>
      </c>
      <c r="E53" s="16">
        <v>892021.12</v>
      </c>
      <c r="F53" s="15">
        <v>613039.94999999995</v>
      </c>
      <c r="G53" s="15">
        <v>0</v>
      </c>
      <c r="H53" s="113" t="s">
        <v>274</v>
      </c>
    </row>
    <row r="54" spans="1:9" x14ac:dyDescent="0.2">
      <c r="A54" s="102" t="s">
        <v>126</v>
      </c>
      <c r="B54" s="114" t="s">
        <v>310</v>
      </c>
      <c r="C54" s="114" t="s">
        <v>310</v>
      </c>
      <c r="D54" s="114" t="s">
        <v>310</v>
      </c>
      <c r="E54" s="16">
        <v>2956099.08</v>
      </c>
      <c r="F54" s="15">
        <v>6320953.2300000004</v>
      </c>
      <c r="G54" s="15">
        <v>6724193.4000000004</v>
      </c>
      <c r="H54" s="113" t="s">
        <v>310</v>
      </c>
    </row>
    <row r="55" spans="1:9" x14ac:dyDescent="0.2">
      <c r="A55" s="102" t="s">
        <v>127</v>
      </c>
      <c r="B55" s="114" t="s">
        <v>310</v>
      </c>
      <c r="C55" s="114" t="s">
        <v>310</v>
      </c>
      <c r="D55" s="114" t="s">
        <v>310</v>
      </c>
      <c r="E55" s="16">
        <v>69681.34</v>
      </c>
      <c r="F55" s="15">
        <v>6332.31</v>
      </c>
      <c r="G55" s="15">
        <v>0</v>
      </c>
      <c r="H55" s="113" t="s">
        <v>310</v>
      </c>
    </row>
    <row r="56" spans="1:9" x14ac:dyDescent="0.2">
      <c r="A56" s="102" t="s">
        <v>128</v>
      </c>
      <c r="B56" s="114" t="s">
        <v>310</v>
      </c>
      <c r="C56" s="114" t="s">
        <v>310</v>
      </c>
      <c r="D56" s="114" t="s">
        <v>310</v>
      </c>
      <c r="E56" s="16">
        <v>61081086.520000003</v>
      </c>
      <c r="F56" s="15">
        <v>28501.37</v>
      </c>
      <c r="G56" s="15">
        <v>12109781.6</v>
      </c>
      <c r="H56" s="113" t="s">
        <v>310</v>
      </c>
    </row>
    <row r="57" spans="1:9" x14ac:dyDescent="0.2">
      <c r="A57" s="102" t="s">
        <v>287</v>
      </c>
      <c r="B57" s="114" t="s">
        <v>310</v>
      </c>
      <c r="C57" s="114" t="s">
        <v>310</v>
      </c>
      <c r="D57" s="114" t="s">
        <v>310</v>
      </c>
      <c r="E57" s="16">
        <v>250483938.62</v>
      </c>
      <c r="F57" s="15">
        <v>218564812.99000001</v>
      </c>
      <c r="G57" s="15">
        <v>220561954</v>
      </c>
      <c r="H57" s="113" t="s">
        <v>310</v>
      </c>
    </row>
    <row r="58" spans="1:9" x14ac:dyDescent="0.2">
      <c r="A58" s="102" t="s">
        <v>129</v>
      </c>
      <c r="B58" s="114" t="s">
        <v>310</v>
      </c>
      <c r="C58" s="114" t="s">
        <v>310</v>
      </c>
      <c r="D58" s="114" t="s">
        <v>310</v>
      </c>
      <c r="E58" s="16">
        <v>8561700</v>
      </c>
      <c r="F58" s="15">
        <v>5712320</v>
      </c>
      <c r="G58" s="15">
        <v>3314626</v>
      </c>
      <c r="H58" s="113" t="s">
        <v>310</v>
      </c>
    </row>
    <row r="59" spans="1:9" x14ac:dyDescent="0.2">
      <c r="A59" s="102" t="s">
        <v>130</v>
      </c>
      <c r="B59" s="15">
        <v>263123588</v>
      </c>
      <c r="C59" s="15">
        <v>199416590.83000001</v>
      </c>
      <c r="D59" s="15">
        <v>775774684.38</v>
      </c>
      <c r="E59" s="16">
        <v>633421499.50999999</v>
      </c>
      <c r="F59" s="15">
        <v>43724236.350000001</v>
      </c>
      <c r="G59" s="15">
        <v>0</v>
      </c>
      <c r="H59" s="82">
        <v>405565535</v>
      </c>
      <c r="I59" s="23"/>
    </row>
    <row r="60" spans="1:9" x14ac:dyDescent="0.2">
      <c r="A60" s="100" t="s">
        <v>258</v>
      </c>
      <c r="B60" s="80">
        <f t="shared" ref="B60:F60" si="5">B61</f>
        <v>0</v>
      </c>
      <c r="C60" s="80">
        <f t="shared" si="5"/>
        <v>0</v>
      </c>
      <c r="D60" s="80">
        <f t="shared" si="5"/>
        <v>0</v>
      </c>
      <c r="E60" s="80">
        <f t="shared" si="5"/>
        <v>0</v>
      </c>
      <c r="F60" s="80">
        <f t="shared" si="5"/>
        <v>569059757.24000001</v>
      </c>
      <c r="G60" s="80">
        <f>G61</f>
        <v>34579912.649999999</v>
      </c>
      <c r="H60" s="119" t="s">
        <v>274</v>
      </c>
    </row>
    <row r="61" spans="1:9" x14ac:dyDescent="0.2">
      <c r="A61" s="102" t="s">
        <v>131</v>
      </c>
      <c r="B61" s="15">
        <v>0</v>
      </c>
      <c r="C61" s="15">
        <v>0</v>
      </c>
      <c r="D61" s="105">
        <v>0</v>
      </c>
      <c r="E61" s="16">
        <v>0</v>
      </c>
      <c r="F61" s="15">
        <v>569059757.24000001</v>
      </c>
      <c r="G61" s="15">
        <v>34579912.649999999</v>
      </c>
      <c r="H61" s="113" t="s">
        <v>274</v>
      </c>
    </row>
    <row r="62" spans="1:9" ht="39" thickBot="1" x14ac:dyDescent="0.25">
      <c r="A62" s="99" t="s">
        <v>132</v>
      </c>
      <c r="B62" s="85">
        <v>2573036</v>
      </c>
      <c r="C62" s="85">
        <v>4649111.4400000004</v>
      </c>
      <c r="D62" s="85">
        <v>33826993</v>
      </c>
      <c r="E62" s="120">
        <v>9817829</v>
      </c>
      <c r="F62" s="85">
        <v>36409264.520000003</v>
      </c>
      <c r="G62" s="85">
        <v>0</v>
      </c>
      <c r="H62" s="121">
        <v>0</v>
      </c>
    </row>
    <row r="64" spans="1:9" ht="13.5" x14ac:dyDescent="0.25">
      <c r="A64" s="44" t="s">
        <v>275</v>
      </c>
    </row>
    <row r="65" spans="1:8" ht="13.5" x14ac:dyDescent="0.25">
      <c r="A65" s="44" t="s">
        <v>278</v>
      </c>
    </row>
    <row r="66" spans="1:8" ht="27" customHeight="1" x14ac:dyDescent="0.25">
      <c r="A66" s="171" t="s">
        <v>313</v>
      </c>
      <c r="B66" s="171"/>
      <c r="C66" s="171"/>
      <c r="D66" s="171"/>
      <c r="E66" s="171"/>
      <c r="F66" s="171"/>
      <c r="G66" s="171"/>
      <c r="H66" s="171"/>
    </row>
    <row r="67" spans="1:8" ht="13.5" x14ac:dyDescent="0.25">
      <c r="A67" s="44" t="s">
        <v>276</v>
      </c>
    </row>
  </sheetData>
  <mergeCells count="1">
    <mergeCell ref="A66:H6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A6" sqref="A6:H7"/>
    </sheetView>
  </sheetViews>
  <sheetFormatPr baseColWidth="10" defaultRowHeight="12.75" x14ac:dyDescent="0.2"/>
  <cols>
    <col min="1" max="1" width="47.42578125" style="3" customWidth="1"/>
    <col min="2" max="2" width="10.7109375" style="4" customWidth="1"/>
    <col min="3" max="4" width="10.7109375" style="9" customWidth="1"/>
    <col min="5" max="5" width="10.7109375" style="10" customWidth="1"/>
    <col min="6" max="7" width="10.7109375" style="3" customWidth="1"/>
    <col min="8" max="8" width="10.7109375" style="5" customWidth="1"/>
    <col min="9" max="9" width="10.7109375" style="3" customWidth="1"/>
    <col min="10" max="11" width="15.85546875" style="3" customWidth="1"/>
    <col min="12" max="12" width="31.7109375" style="3" customWidth="1"/>
    <col min="13" max="13" width="11.42578125" style="3"/>
    <col min="14" max="14" width="12.5703125" style="3" bestFit="1" customWidth="1"/>
    <col min="15" max="16384" width="11.42578125" style="3"/>
  </cols>
  <sheetData>
    <row r="1" spans="1:8" x14ac:dyDescent="0.2">
      <c r="C1" s="3"/>
      <c r="D1" s="3"/>
      <c r="E1" s="3"/>
    </row>
    <row r="2" spans="1:8" ht="18" x14ac:dyDescent="0.25">
      <c r="B2" s="1" t="s">
        <v>314</v>
      </c>
      <c r="C2" s="3"/>
      <c r="D2" s="3"/>
      <c r="E2" s="3"/>
    </row>
    <row r="3" spans="1:8" ht="16.5" x14ac:dyDescent="0.3">
      <c r="B3" s="2" t="s">
        <v>266</v>
      </c>
      <c r="C3" s="3"/>
      <c r="D3" s="3"/>
      <c r="E3" s="3"/>
    </row>
    <row r="4" spans="1:8" x14ac:dyDescent="0.2">
      <c r="C4" s="3"/>
      <c r="D4" s="3"/>
      <c r="E4" s="3"/>
    </row>
    <row r="5" spans="1:8" ht="13.5" thickBot="1" x14ac:dyDescent="0.25">
      <c r="A5" s="6"/>
      <c r="C5" s="3"/>
      <c r="D5" s="3"/>
      <c r="E5" s="3"/>
      <c r="H5" s="7"/>
    </row>
    <row r="6" spans="1:8" ht="17.25" thickBot="1" x14ac:dyDescent="0.35">
      <c r="A6" s="32" t="s">
        <v>36</v>
      </c>
      <c r="B6" s="33">
        <v>2016</v>
      </c>
      <c r="C6" s="33">
        <v>2015</v>
      </c>
      <c r="D6" s="33">
        <v>2014</v>
      </c>
      <c r="E6" s="34">
        <v>2013</v>
      </c>
      <c r="F6" s="33">
        <v>2012</v>
      </c>
      <c r="G6" s="33">
        <v>2011</v>
      </c>
      <c r="H6" s="35" t="s">
        <v>312</v>
      </c>
    </row>
    <row r="7" spans="1:8" ht="27" customHeight="1" thickBot="1" x14ac:dyDescent="0.25">
      <c r="A7" s="36" t="s">
        <v>42</v>
      </c>
      <c r="B7" s="39" t="e">
        <f>ROUND((+#REF!),0)</f>
        <v>#REF!</v>
      </c>
      <c r="C7" s="39" t="e">
        <f>+#REF!</f>
        <v>#REF!</v>
      </c>
      <c r="D7" s="39" t="e">
        <f>+#REF!</f>
        <v>#REF!</v>
      </c>
      <c r="E7" s="39">
        <v>5526997.5999999996</v>
      </c>
      <c r="F7" s="37">
        <v>5057453.59</v>
      </c>
      <c r="G7" s="37">
        <v>5149480.08</v>
      </c>
      <c r="H7" s="40">
        <v>4773581.3</v>
      </c>
    </row>
    <row r="8" spans="1:8" ht="34.5" customHeight="1" thickTop="1" thickBot="1" x14ac:dyDescent="0.25">
      <c r="A8" s="124" t="s">
        <v>133</v>
      </c>
      <c r="B8" s="126">
        <v>5530415</v>
      </c>
      <c r="C8" s="126">
        <v>5835973.46</v>
      </c>
      <c r="D8" s="126">
        <v>5017763.79</v>
      </c>
      <c r="E8" s="126">
        <v>5526997.5999999996</v>
      </c>
      <c r="F8" s="126">
        <v>5057453.59</v>
      </c>
      <c r="G8" s="126">
        <v>5149480.08</v>
      </c>
      <c r="H8" s="125">
        <v>4773581.3</v>
      </c>
    </row>
    <row r="9" spans="1:8" x14ac:dyDescent="0.2">
      <c r="B9" s="3"/>
      <c r="C9" s="3"/>
      <c r="D9" s="3"/>
      <c r="E9" s="3"/>
    </row>
    <row r="10" spans="1:8" ht="13.5" x14ac:dyDescent="0.25">
      <c r="A10" s="171" t="s">
        <v>315</v>
      </c>
      <c r="B10" s="171"/>
      <c r="C10" s="171"/>
      <c r="D10" s="171"/>
      <c r="E10" s="171"/>
      <c r="F10" s="171"/>
      <c r="G10" s="171"/>
      <c r="H10" s="171"/>
    </row>
    <row r="11" spans="1:8" ht="13.5" x14ac:dyDescent="0.25">
      <c r="A11" s="44" t="s">
        <v>276</v>
      </c>
      <c r="C11" s="3"/>
      <c r="D11" s="3"/>
      <c r="E11" s="5"/>
    </row>
    <row r="12" spans="1:8" x14ac:dyDescent="0.2">
      <c r="B12" s="3"/>
      <c r="C12" s="3"/>
      <c r="D12" s="3"/>
      <c r="E12" s="3"/>
    </row>
    <row r="13" spans="1:8" x14ac:dyDescent="0.2">
      <c r="B13" s="3"/>
      <c r="C13" s="3"/>
      <c r="D13" s="3"/>
      <c r="E13" s="3"/>
    </row>
    <row r="14" spans="1:8" x14ac:dyDescent="0.2">
      <c r="B14" s="3"/>
      <c r="C14" s="3"/>
      <c r="D14" s="3"/>
      <c r="E14" s="3"/>
    </row>
    <row r="15" spans="1:8" x14ac:dyDescent="0.2">
      <c r="B15" s="3"/>
      <c r="C15" s="3"/>
      <c r="D15" s="3"/>
      <c r="E15" s="3"/>
    </row>
    <row r="16" spans="1:8" x14ac:dyDescent="0.2">
      <c r="B16" s="3"/>
      <c r="C16" s="3"/>
      <c r="D16" s="3"/>
      <c r="E16" s="3"/>
    </row>
    <row r="17" spans="2:5" x14ac:dyDescent="0.2">
      <c r="B17" s="3"/>
      <c r="C17" s="3"/>
      <c r="D17" s="3"/>
      <c r="E17" s="3"/>
    </row>
    <row r="18" spans="2:5" x14ac:dyDescent="0.2">
      <c r="B18" s="3"/>
      <c r="C18" s="3"/>
      <c r="D18" s="3"/>
      <c r="E18" s="3"/>
    </row>
    <row r="19" spans="2:5" x14ac:dyDescent="0.2">
      <c r="B19" s="3"/>
      <c r="C19" s="3"/>
      <c r="D19" s="3"/>
      <c r="E19" s="3"/>
    </row>
    <row r="20" spans="2:5" x14ac:dyDescent="0.2">
      <c r="B20" s="3"/>
      <c r="C20" s="3"/>
      <c r="D20" s="3"/>
      <c r="E20" s="3"/>
    </row>
    <row r="21" spans="2:5" x14ac:dyDescent="0.2">
      <c r="B21" s="3"/>
      <c r="C21" s="3"/>
      <c r="D21" s="3"/>
      <c r="E21" s="3"/>
    </row>
    <row r="22" spans="2:5" x14ac:dyDescent="0.2">
      <c r="B22" s="3"/>
      <c r="C22" s="3"/>
      <c r="D22" s="3"/>
      <c r="E22" s="3"/>
    </row>
    <row r="23" spans="2:5" x14ac:dyDescent="0.2">
      <c r="B23" s="3"/>
      <c r="C23" s="3"/>
      <c r="D23" s="3"/>
      <c r="E23" s="3"/>
    </row>
    <row r="24" spans="2:5" x14ac:dyDescent="0.2">
      <c r="B24" s="3"/>
      <c r="C24" s="3"/>
      <c r="D24" s="3"/>
      <c r="E24" s="3"/>
    </row>
    <row r="25" spans="2:5" x14ac:dyDescent="0.2">
      <c r="B25" s="3"/>
      <c r="C25" s="3"/>
      <c r="D25" s="3"/>
      <c r="E25" s="3"/>
    </row>
    <row r="26" spans="2:5" x14ac:dyDescent="0.2">
      <c r="B26" s="3"/>
      <c r="C26" s="3"/>
      <c r="D26" s="3"/>
      <c r="E26" s="3"/>
    </row>
    <row r="27" spans="2:5" x14ac:dyDescent="0.2">
      <c r="B27" s="3"/>
      <c r="C27" s="3"/>
      <c r="D27" s="3"/>
      <c r="E27" s="3"/>
    </row>
    <row r="28" spans="2:5" x14ac:dyDescent="0.2">
      <c r="B28" s="3"/>
      <c r="C28" s="3"/>
      <c r="D28" s="3"/>
      <c r="E28" s="3"/>
    </row>
    <row r="29" spans="2:5" x14ac:dyDescent="0.2">
      <c r="B29" s="3"/>
      <c r="C29" s="3"/>
      <c r="D29" s="3"/>
      <c r="E29" s="3"/>
    </row>
    <row r="30" spans="2:5" x14ac:dyDescent="0.2">
      <c r="B30" s="3"/>
      <c r="C30" s="3"/>
      <c r="D30" s="3"/>
      <c r="E30" s="3"/>
    </row>
    <row r="31" spans="2:5" x14ac:dyDescent="0.2">
      <c r="B31" s="3"/>
      <c r="C31" s="3"/>
      <c r="D31" s="3"/>
      <c r="E31" s="3"/>
    </row>
    <row r="32" spans="2:5" x14ac:dyDescent="0.2">
      <c r="B32" s="3"/>
      <c r="C32" s="3"/>
      <c r="D32" s="3"/>
      <c r="E32" s="3"/>
    </row>
    <row r="33" spans="2:5" x14ac:dyDescent="0.2">
      <c r="B33" s="3"/>
      <c r="C33" s="3"/>
      <c r="D33" s="3"/>
      <c r="E33" s="3"/>
    </row>
    <row r="34" spans="2:5" x14ac:dyDescent="0.2">
      <c r="B34" s="3"/>
      <c r="C34" s="3"/>
      <c r="D34" s="3"/>
      <c r="E34" s="3"/>
    </row>
    <row r="35" spans="2:5" x14ac:dyDescent="0.2">
      <c r="B35" s="3"/>
      <c r="C35" s="3"/>
      <c r="D35" s="3"/>
      <c r="E35" s="3"/>
    </row>
    <row r="36" spans="2:5" x14ac:dyDescent="0.2">
      <c r="B36" s="3"/>
      <c r="C36" s="3"/>
      <c r="D36" s="3"/>
      <c r="E36" s="3"/>
    </row>
    <row r="37" spans="2:5" x14ac:dyDescent="0.2">
      <c r="B37" s="3"/>
      <c r="C37" s="3"/>
      <c r="D37" s="3"/>
      <c r="E37" s="3"/>
    </row>
    <row r="38" spans="2:5" x14ac:dyDescent="0.2">
      <c r="B38" s="3"/>
      <c r="C38" s="3"/>
      <c r="D38" s="3"/>
      <c r="E38" s="3"/>
    </row>
    <row r="39" spans="2:5" x14ac:dyDescent="0.2">
      <c r="B39" s="3"/>
      <c r="C39" s="3"/>
      <c r="D39" s="3"/>
      <c r="E39" s="3"/>
    </row>
    <row r="40" spans="2:5" x14ac:dyDescent="0.2">
      <c r="B40" s="3"/>
      <c r="C40" s="3"/>
      <c r="D40" s="3"/>
      <c r="E40" s="3"/>
    </row>
    <row r="41" spans="2:5" x14ac:dyDescent="0.2">
      <c r="B41" s="3"/>
      <c r="C41" s="3"/>
      <c r="D41" s="3"/>
      <c r="E41" s="3"/>
    </row>
    <row r="42" spans="2:5" x14ac:dyDescent="0.2">
      <c r="B42" s="3"/>
      <c r="C42" s="3"/>
      <c r="D42" s="3"/>
      <c r="E42" s="3"/>
    </row>
    <row r="43" spans="2:5" x14ac:dyDescent="0.2">
      <c r="B43" s="3"/>
      <c r="C43" s="3"/>
      <c r="D43" s="3"/>
      <c r="E43" s="3"/>
    </row>
    <row r="44" spans="2:5" x14ac:dyDescent="0.2">
      <c r="B44" s="3"/>
      <c r="C44" s="3"/>
      <c r="D44" s="3"/>
      <c r="E44" s="3"/>
    </row>
    <row r="45" spans="2:5" x14ac:dyDescent="0.2">
      <c r="B45" s="3"/>
      <c r="C45" s="3"/>
      <c r="D45" s="3"/>
      <c r="E45" s="3"/>
    </row>
    <row r="46" spans="2:5" x14ac:dyDescent="0.2">
      <c r="B46" s="3"/>
      <c r="C46" s="3"/>
      <c r="D46" s="3"/>
      <c r="E46" s="3"/>
    </row>
    <row r="47" spans="2:5" x14ac:dyDescent="0.2">
      <c r="B47" s="3"/>
      <c r="C47" s="3"/>
      <c r="D47" s="3"/>
      <c r="E47" s="3"/>
    </row>
    <row r="48" spans="2:5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1" spans="2:5" x14ac:dyDescent="0.2">
      <c r="B51" s="3"/>
      <c r="C51" s="3"/>
      <c r="D51" s="3"/>
      <c r="E51" s="3"/>
    </row>
    <row r="52" spans="2:5" x14ac:dyDescent="0.2">
      <c r="B52" s="3"/>
      <c r="C52" s="3"/>
      <c r="D52" s="3"/>
      <c r="E52" s="3"/>
    </row>
    <row r="53" spans="2:5" x14ac:dyDescent="0.2">
      <c r="B53" s="3"/>
      <c r="C53" s="3"/>
      <c r="D53" s="3"/>
      <c r="E53" s="3"/>
    </row>
    <row r="54" spans="2:5" x14ac:dyDescent="0.2">
      <c r="B54" s="3"/>
      <c r="C54" s="3"/>
      <c r="D54" s="3"/>
      <c r="E54" s="3"/>
    </row>
    <row r="55" spans="2:5" x14ac:dyDescent="0.2">
      <c r="B55" s="3"/>
      <c r="C55" s="3"/>
      <c r="D55" s="3"/>
      <c r="E55" s="3"/>
    </row>
    <row r="56" spans="2:5" x14ac:dyDescent="0.2">
      <c r="B56" s="3"/>
      <c r="C56" s="3"/>
      <c r="D56" s="3"/>
      <c r="E56" s="3"/>
    </row>
    <row r="57" spans="2:5" x14ac:dyDescent="0.2">
      <c r="B57" s="3"/>
      <c r="C57" s="3"/>
      <c r="D57" s="3"/>
      <c r="E57" s="3"/>
    </row>
    <row r="58" spans="2:5" x14ac:dyDescent="0.2">
      <c r="B58" s="3"/>
      <c r="C58" s="3"/>
      <c r="D58" s="3"/>
      <c r="E58" s="3"/>
    </row>
    <row r="59" spans="2:5" x14ac:dyDescent="0.2">
      <c r="B59" s="3"/>
      <c r="C59" s="3"/>
      <c r="D59" s="3"/>
      <c r="E59" s="3"/>
    </row>
    <row r="60" spans="2:5" x14ac:dyDescent="0.2">
      <c r="B60" s="3"/>
      <c r="C60" s="3"/>
      <c r="D60" s="3"/>
      <c r="E60" s="3"/>
    </row>
    <row r="61" spans="2:5" x14ac:dyDescent="0.2">
      <c r="B61" s="3"/>
      <c r="C61" s="3"/>
      <c r="D61" s="3"/>
      <c r="E61" s="3"/>
    </row>
    <row r="62" spans="2:5" x14ac:dyDescent="0.2">
      <c r="B62" s="3"/>
      <c r="C62" s="3"/>
      <c r="D62" s="3"/>
      <c r="E62" s="3"/>
    </row>
    <row r="63" spans="2:5" x14ac:dyDescent="0.2">
      <c r="B63" s="3"/>
      <c r="C63" s="3"/>
      <c r="D63" s="3"/>
      <c r="E63" s="3"/>
    </row>
    <row r="64" spans="2:5" x14ac:dyDescent="0.2">
      <c r="B64" s="3"/>
      <c r="C64" s="3"/>
      <c r="D64" s="3"/>
      <c r="E64" s="3"/>
    </row>
    <row r="65" spans="2:5" x14ac:dyDescent="0.2">
      <c r="B65" s="3"/>
      <c r="C65" s="3"/>
      <c r="D65" s="3"/>
      <c r="E65" s="3"/>
    </row>
    <row r="66" spans="2:5" x14ac:dyDescent="0.2">
      <c r="B66" s="3"/>
      <c r="C66" s="3"/>
      <c r="D66" s="3"/>
      <c r="E66" s="3"/>
    </row>
    <row r="67" spans="2:5" x14ac:dyDescent="0.2">
      <c r="B67" s="3"/>
      <c r="C67" s="3"/>
      <c r="D67" s="3"/>
      <c r="E67" s="3"/>
    </row>
    <row r="68" spans="2:5" x14ac:dyDescent="0.2">
      <c r="B68" s="3"/>
      <c r="C68" s="3"/>
      <c r="D68" s="3"/>
      <c r="E68" s="3"/>
    </row>
    <row r="69" spans="2:5" x14ac:dyDescent="0.2">
      <c r="B69" s="3"/>
      <c r="C69" s="3"/>
      <c r="D69" s="3"/>
      <c r="E69" s="3"/>
    </row>
    <row r="70" spans="2:5" x14ac:dyDescent="0.2">
      <c r="B70" s="3"/>
      <c r="C70" s="3"/>
      <c r="D70" s="3"/>
      <c r="E70" s="3"/>
    </row>
    <row r="71" spans="2:5" x14ac:dyDescent="0.2">
      <c r="B71" s="3"/>
      <c r="C71" s="3"/>
      <c r="D71" s="3"/>
      <c r="E71" s="3"/>
    </row>
    <row r="72" spans="2:5" x14ac:dyDescent="0.2">
      <c r="B72" s="3"/>
      <c r="C72" s="3"/>
      <c r="D72" s="3"/>
      <c r="E72" s="3"/>
    </row>
    <row r="73" spans="2:5" x14ac:dyDescent="0.2">
      <c r="B73" s="3"/>
      <c r="C73" s="3"/>
      <c r="D73" s="3"/>
      <c r="E73" s="3"/>
    </row>
    <row r="74" spans="2:5" x14ac:dyDescent="0.2">
      <c r="B74" s="3"/>
      <c r="C74" s="3"/>
      <c r="D74" s="3"/>
      <c r="E74" s="3"/>
    </row>
    <row r="75" spans="2:5" x14ac:dyDescent="0.2">
      <c r="B75" s="3"/>
      <c r="C75" s="3"/>
      <c r="D75" s="3"/>
      <c r="E75" s="3"/>
    </row>
    <row r="76" spans="2:5" x14ac:dyDescent="0.2">
      <c r="B76" s="3"/>
      <c r="C76" s="3"/>
      <c r="D76" s="3"/>
      <c r="E76" s="3"/>
    </row>
    <row r="77" spans="2:5" x14ac:dyDescent="0.2">
      <c r="B77" s="3"/>
      <c r="C77" s="3"/>
      <c r="D77" s="3"/>
      <c r="E77" s="3"/>
    </row>
    <row r="78" spans="2:5" x14ac:dyDescent="0.2">
      <c r="B78" s="3"/>
      <c r="C78" s="3"/>
      <c r="D78" s="3"/>
      <c r="E78" s="3"/>
    </row>
    <row r="79" spans="2:5" x14ac:dyDescent="0.2">
      <c r="B79" s="3"/>
      <c r="C79" s="3"/>
      <c r="D79" s="3"/>
      <c r="E79" s="3"/>
    </row>
    <row r="80" spans="2:5" x14ac:dyDescent="0.2">
      <c r="B80" s="3"/>
      <c r="C80" s="3"/>
      <c r="D80" s="3"/>
      <c r="E80" s="3"/>
    </row>
    <row r="81" spans="2:5" x14ac:dyDescent="0.2">
      <c r="B81" s="3"/>
      <c r="C81" s="3"/>
      <c r="D81" s="3"/>
      <c r="E81" s="3"/>
    </row>
    <row r="82" spans="2:5" x14ac:dyDescent="0.2">
      <c r="B82" s="3"/>
      <c r="C82" s="3"/>
      <c r="D82" s="3"/>
      <c r="E82" s="3"/>
    </row>
    <row r="83" spans="2:5" x14ac:dyDescent="0.2">
      <c r="B83" s="3"/>
      <c r="C83" s="3"/>
      <c r="D83" s="3"/>
      <c r="E83" s="3"/>
    </row>
    <row r="84" spans="2:5" x14ac:dyDescent="0.2">
      <c r="B84" s="3"/>
      <c r="C84" s="3"/>
      <c r="D84" s="3"/>
      <c r="E84" s="3"/>
    </row>
    <row r="85" spans="2:5" x14ac:dyDescent="0.2">
      <c r="B85" s="3"/>
      <c r="C85" s="3"/>
      <c r="D85" s="3"/>
      <c r="E85" s="3"/>
    </row>
    <row r="86" spans="2:5" x14ac:dyDescent="0.2">
      <c r="B86" s="3"/>
      <c r="C86" s="3"/>
      <c r="D86" s="3"/>
      <c r="E86" s="3"/>
    </row>
    <row r="87" spans="2:5" x14ac:dyDescent="0.2">
      <c r="B87" s="3"/>
      <c r="C87" s="3"/>
      <c r="D87" s="3"/>
      <c r="E87" s="3"/>
    </row>
    <row r="88" spans="2:5" x14ac:dyDescent="0.2">
      <c r="B88" s="3"/>
      <c r="C88" s="3"/>
      <c r="D88" s="3"/>
      <c r="E88" s="3"/>
    </row>
    <row r="89" spans="2:5" x14ac:dyDescent="0.2">
      <c r="B89" s="3"/>
      <c r="C89" s="3"/>
      <c r="D89" s="3"/>
      <c r="E89" s="3"/>
    </row>
    <row r="90" spans="2:5" x14ac:dyDescent="0.2">
      <c r="B90" s="3"/>
      <c r="C90" s="3"/>
      <c r="D90" s="3"/>
      <c r="E90" s="3"/>
    </row>
    <row r="91" spans="2:5" x14ac:dyDescent="0.2">
      <c r="B91" s="3"/>
      <c r="C91" s="3"/>
      <c r="D91" s="3"/>
      <c r="E91" s="3"/>
    </row>
    <row r="92" spans="2:5" x14ac:dyDescent="0.2">
      <c r="B92" s="3"/>
      <c r="C92" s="3"/>
      <c r="D92" s="3"/>
      <c r="E92" s="3"/>
    </row>
    <row r="93" spans="2:5" x14ac:dyDescent="0.2">
      <c r="B93" s="3"/>
      <c r="C93" s="3"/>
      <c r="D93" s="3"/>
      <c r="E93" s="3"/>
    </row>
    <row r="94" spans="2:5" x14ac:dyDescent="0.2">
      <c r="B94" s="3"/>
      <c r="C94" s="3"/>
      <c r="D94" s="3"/>
      <c r="E94" s="3"/>
    </row>
    <row r="95" spans="2:5" x14ac:dyDescent="0.2">
      <c r="B95" s="3"/>
      <c r="C95" s="3"/>
      <c r="D95" s="3"/>
      <c r="E95" s="3"/>
    </row>
    <row r="96" spans="2:5" x14ac:dyDescent="0.2">
      <c r="B96" s="3"/>
      <c r="C96" s="3"/>
      <c r="D96" s="3"/>
      <c r="E96" s="3"/>
    </row>
    <row r="97" spans="2:5" x14ac:dyDescent="0.2">
      <c r="B97" s="3"/>
      <c r="C97" s="3"/>
      <c r="D97" s="3"/>
      <c r="E97" s="3"/>
    </row>
    <row r="98" spans="2:5" x14ac:dyDescent="0.2">
      <c r="B98" s="3"/>
      <c r="C98" s="3"/>
      <c r="D98" s="3"/>
      <c r="E98" s="3"/>
    </row>
    <row r="99" spans="2:5" x14ac:dyDescent="0.2">
      <c r="B99" s="3"/>
      <c r="C99" s="3"/>
      <c r="D99" s="3"/>
      <c r="E99" s="3"/>
    </row>
    <row r="100" spans="2:5" x14ac:dyDescent="0.2">
      <c r="B100" s="3"/>
      <c r="C100" s="3"/>
      <c r="D100" s="3"/>
      <c r="E100" s="3"/>
    </row>
    <row r="101" spans="2:5" x14ac:dyDescent="0.2">
      <c r="B101" s="3"/>
      <c r="C101" s="3"/>
      <c r="D101" s="3"/>
      <c r="E101" s="3"/>
    </row>
    <row r="102" spans="2:5" x14ac:dyDescent="0.2">
      <c r="B102" s="3"/>
      <c r="C102" s="3"/>
      <c r="D102" s="3"/>
      <c r="E102" s="3"/>
    </row>
    <row r="103" spans="2:5" x14ac:dyDescent="0.2">
      <c r="B103" s="3"/>
      <c r="C103" s="3"/>
      <c r="D103" s="3"/>
      <c r="E103" s="3"/>
    </row>
    <row r="104" spans="2:5" x14ac:dyDescent="0.2">
      <c r="B104" s="3"/>
      <c r="C104" s="3"/>
      <c r="D104" s="3"/>
      <c r="E104" s="3"/>
    </row>
    <row r="105" spans="2:5" x14ac:dyDescent="0.2">
      <c r="B105" s="3"/>
      <c r="C105" s="3"/>
      <c r="D105" s="3"/>
      <c r="E105" s="3"/>
    </row>
    <row r="106" spans="2:5" x14ac:dyDescent="0.2">
      <c r="B106" s="3"/>
      <c r="C106" s="3"/>
      <c r="D106" s="3"/>
      <c r="E106" s="3"/>
    </row>
    <row r="107" spans="2:5" x14ac:dyDescent="0.2">
      <c r="B107" s="3"/>
      <c r="C107" s="3"/>
      <c r="D107" s="3"/>
      <c r="E107" s="3"/>
    </row>
    <row r="108" spans="2:5" x14ac:dyDescent="0.2">
      <c r="B108" s="3"/>
      <c r="C108" s="3"/>
      <c r="D108" s="3"/>
      <c r="E108" s="3"/>
    </row>
    <row r="109" spans="2:5" x14ac:dyDescent="0.2">
      <c r="B109" s="3"/>
      <c r="C109" s="3"/>
      <c r="D109" s="3"/>
      <c r="E109" s="3"/>
    </row>
    <row r="110" spans="2:5" x14ac:dyDescent="0.2">
      <c r="B110" s="3"/>
      <c r="C110" s="3"/>
      <c r="D110" s="3"/>
      <c r="E110" s="3"/>
    </row>
    <row r="111" spans="2:5" x14ac:dyDescent="0.2">
      <c r="B111" s="3"/>
      <c r="C111" s="3"/>
      <c r="D111" s="3"/>
      <c r="E111" s="3"/>
    </row>
    <row r="112" spans="2:5" x14ac:dyDescent="0.2">
      <c r="B112" s="3"/>
      <c r="C112" s="3"/>
      <c r="D112" s="3"/>
      <c r="E112" s="3"/>
    </row>
    <row r="113" spans="2:5" x14ac:dyDescent="0.2">
      <c r="B113" s="3"/>
      <c r="C113" s="3"/>
      <c r="D113" s="3"/>
      <c r="E113" s="3"/>
    </row>
    <row r="114" spans="2:5" x14ac:dyDescent="0.2">
      <c r="B114" s="3"/>
      <c r="C114" s="3"/>
      <c r="D114" s="3"/>
      <c r="E114" s="3"/>
    </row>
    <row r="115" spans="2:5" x14ac:dyDescent="0.2">
      <c r="B115" s="3"/>
      <c r="C115" s="3"/>
      <c r="D115" s="3"/>
      <c r="E115" s="3"/>
    </row>
    <row r="116" spans="2:5" x14ac:dyDescent="0.2">
      <c r="B116" s="3"/>
      <c r="C116" s="3"/>
      <c r="D116" s="3"/>
      <c r="E116" s="3"/>
    </row>
    <row r="117" spans="2:5" x14ac:dyDescent="0.2">
      <c r="B117" s="3"/>
      <c r="C117" s="3"/>
      <c r="D117" s="3"/>
      <c r="E117" s="3"/>
    </row>
    <row r="118" spans="2:5" x14ac:dyDescent="0.2">
      <c r="B118" s="3"/>
      <c r="C118" s="3"/>
      <c r="D118" s="3"/>
      <c r="E118" s="3"/>
    </row>
    <row r="119" spans="2:5" x14ac:dyDescent="0.2">
      <c r="B119" s="3"/>
      <c r="C119" s="3"/>
      <c r="D119" s="3"/>
      <c r="E119" s="3"/>
    </row>
    <row r="120" spans="2:5" x14ac:dyDescent="0.2">
      <c r="B120" s="3"/>
      <c r="C120" s="3"/>
      <c r="D120" s="3"/>
      <c r="E120" s="3"/>
    </row>
    <row r="121" spans="2:5" x14ac:dyDescent="0.2">
      <c r="B121" s="3"/>
      <c r="C121" s="3"/>
      <c r="D121" s="3"/>
      <c r="E121" s="3"/>
    </row>
    <row r="122" spans="2:5" x14ac:dyDescent="0.2">
      <c r="B122" s="3"/>
      <c r="C122" s="3"/>
      <c r="D122" s="3"/>
      <c r="E122" s="3"/>
    </row>
    <row r="123" spans="2:5" x14ac:dyDescent="0.2">
      <c r="B123" s="3"/>
      <c r="C123" s="3"/>
      <c r="D123" s="3"/>
      <c r="E123" s="3"/>
    </row>
    <row r="124" spans="2:5" x14ac:dyDescent="0.2">
      <c r="B124" s="3"/>
      <c r="C124" s="3"/>
      <c r="D124" s="3"/>
      <c r="E124" s="3"/>
    </row>
    <row r="125" spans="2:5" x14ac:dyDescent="0.2">
      <c r="B125" s="3"/>
      <c r="C125" s="3"/>
      <c r="D125" s="3"/>
      <c r="E125" s="3"/>
    </row>
    <row r="126" spans="2:5" x14ac:dyDescent="0.2">
      <c r="B126" s="3"/>
      <c r="C126" s="3"/>
      <c r="D126" s="3"/>
      <c r="E126" s="3"/>
    </row>
    <row r="127" spans="2:5" x14ac:dyDescent="0.2">
      <c r="B127" s="3"/>
      <c r="C127" s="3"/>
      <c r="D127" s="3"/>
      <c r="E127" s="3"/>
    </row>
    <row r="128" spans="2:5" x14ac:dyDescent="0.2">
      <c r="B128" s="3"/>
      <c r="C128" s="3"/>
      <c r="D128" s="3"/>
      <c r="E128" s="3"/>
    </row>
    <row r="129" spans="2:5" x14ac:dyDescent="0.2">
      <c r="B129" s="3"/>
      <c r="C129" s="3"/>
      <c r="D129" s="3"/>
      <c r="E129" s="3"/>
    </row>
    <row r="130" spans="2:5" x14ac:dyDescent="0.2">
      <c r="B130" s="3"/>
      <c r="C130" s="3"/>
      <c r="D130" s="3"/>
      <c r="E130" s="3"/>
    </row>
    <row r="131" spans="2:5" x14ac:dyDescent="0.2">
      <c r="B131" s="3"/>
      <c r="C131" s="3"/>
      <c r="D131" s="3"/>
      <c r="E131" s="3"/>
    </row>
    <row r="132" spans="2:5" x14ac:dyDescent="0.2">
      <c r="B132" s="3"/>
      <c r="C132" s="3"/>
      <c r="D132" s="3"/>
      <c r="E132" s="3"/>
    </row>
    <row r="133" spans="2:5" x14ac:dyDescent="0.2">
      <c r="B133" s="3"/>
      <c r="C133" s="3"/>
      <c r="D133" s="3"/>
      <c r="E133" s="3"/>
    </row>
    <row r="134" spans="2:5" x14ac:dyDescent="0.2">
      <c r="B134" s="3"/>
      <c r="C134" s="3"/>
      <c r="D134" s="3"/>
      <c r="E134" s="3"/>
    </row>
    <row r="135" spans="2:5" x14ac:dyDescent="0.2">
      <c r="B135" s="3"/>
      <c r="C135" s="3"/>
      <c r="D135" s="3"/>
      <c r="E135" s="3"/>
    </row>
    <row r="136" spans="2:5" x14ac:dyDescent="0.2">
      <c r="B136" s="3"/>
      <c r="C136" s="3"/>
      <c r="D136" s="3"/>
      <c r="E136" s="3"/>
    </row>
    <row r="137" spans="2:5" x14ac:dyDescent="0.2">
      <c r="B137" s="3"/>
      <c r="C137" s="3"/>
      <c r="D137" s="3"/>
      <c r="E137" s="3"/>
    </row>
    <row r="138" spans="2:5" x14ac:dyDescent="0.2">
      <c r="B138" s="3"/>
      <c r="C138" s="3"/>
      <c r="D138" s="3"/>
      <c r="E138" s="3"/>
    </row>
    <row r="139" spans="2:5" x14ac:dyDescent="0.2">
      <c r="B139" s="3"/>
      <c r="C139" s="3"/>
      <c r="D139" s="3"/>
      <c r="E139" s="3"/>
    </row>
    <row r="140" spans="2:5" x14ac:dyDescent="0.2">
      <c r="B140" s="3"/>
      <c r="C140" s="3"/>
      <c r="D140" s="3"/>
      <c r="E140" s="3"/>
    </row>
    <row r="141" spans="2:5" x14ac:dyDescent="0.2">
      <c r="B141" s="3"/>
      <c r="C141" s="3"/>
      <c r="D141" s="3"/>
      <c r="E141" s="3"/>
    </row>
    <row r="142" spans="2:5" x14ac:dyDescent="0.2">
      <c r="B142" s="3"/>
      <c r="C142" s="3"/>
      <c r="D142" s="3"/>
      <c r="E142" s="3"/>
    </row>
    <row r="143" spans="2:5" x14ac:dyDescent="0.2">
      <c r="B143" s="3"/>
      <c r="C143" s="3"/>
      <c r="D143" s="3"/>
      <c r="E143" s="3"/>
    </row>
    <row r="144" spans="2:5" x14ac:dyDescent="0.2">
      <c r="B144" s="3"/>
      <c r="C144" s="3"/>
      <c r="D144" s="3"/>
      <c r="E144" s="3"/>
    </row>
    <row r="145" spans="2:5" x14ac:dyDescent="0.2">
      <c r="B145" s="3"/>
      <c r="C145" s="3"/>
      <c r="D145" s="3"/>
      <c r="E145" s="3"/>
    </row>
    <row r="146" spans="2:5" x14ac:dyDescent="0.2">
      <c r="B146" s="3"/>
      <c r="C146" s="3"/>
      <c r="D146" s="3"/>
      <c r="E146" s="3"/>
    </row>
    <row r="147" spans="2:5" x14ac:dyDescent="0.2">
      <c r="B147" s="3"/>
      <c r="C147" s="3"/>
      <c r="D147" s="3"/>
      <c r="E147" s="3"/>
    </row>
    <row r="148" spans="2:5" x14ac:dyDescent="0.2">
      <c r="B148" s="3"/>
      <c r="C148" s="3"/>
      <c r="D148" s="3"/>
      <c r="E148" s="3"/>
    </row>
    <row r="149" spans="2:5" x14ac:dyDescent="0.2">
      <c r="B149" s="3"/>
      <c r="C149" s="3"/>
      <c r="D149" s="3"/>
      <c r="E149" s="3"/>
    </row>
    <row r="150" spans="2:5" x14ac:dyDescent="0.2">
      <c r="B150" s="3"/>
      <c r="C150" s="3"/>
      <c r="D150" s="3"/>
      <c r="E150" s="3"/>
    </row>
    <row r="151" spans="2:5" x14ac:dyDescent="0.2">
      <c r="B151" s="3"/>
      <c r="C151" s="3"/>
      <c r="D151" s="3"/>
      <c r="E151" s="3"/>
    </row>
    <row r="152" spans="2:5" x14ac:dyDescent="0.2">
      <c r="B152" s="3"/>
      <c r="C152" s="3"/>
      <c r="D152" s="3"/>
      <c r="E152" s="3"/>
    </row>
    <row r="153" spans="2:5" x14ac:dyDescent="0.2">
      <c r="B153" s="3"/>
      <c r="C153" s="3"/>
      <c r="D153" s="3"/>
      <c r="E153" s="3"/>
    </row>
    <row r="154" spans="2:5" x14ac:dyDescent="0.2">
      <c r="B154" s="3"/>
      <c r="C154" s="3"/>
      <c r="D154" s="3"/>
      <c r="E154" s="3"/>
    </row>
    <row r="155" spans="2:5" x14ac:dyDescent="0.2">
      <c r="B155" s="3"/>
      <c r="C155" s="3"/>
      <c r="D155" s="3"/>
      <c r="E155" s="3"/>
    </row>
    <row r="156" spans="2:5" x14ac:dyDescent="0.2">
      <c r="B156" s="3"/>
      <c r="C156" s="3"/>
      <c r="D156" s="3"/>
      <c r="E156" s="3"/>
    </row>
    <row r="157" spans="2:5" x14ac:dyDescent="0.2">
      <c r="B157" s="3"/>
      <c r="C157" s="3"/>
      <c r="D157" s="3"/>
      <c r="E157" s="3"/>
    </row>
    <row r="158" spans="2:5" x14ac:dyDescent="0.2">
      <c r="B158" s="3"/>
      <c r="C158" s="3"/>
      <c r="D158" s="3"/>
      <c r="E158" s="3"/>
    </row>
    <row r="159" spans="2:5" x14ac:dyDescent="0.2">
      <c r="B159" s="3"/>
      <c r="C159" s="3"/>
      <c r="D159" s="3"/>
      <c r="E159" s="3"/>
    </row>
    <row r="160" spans="2:5" x14ac:dyDescent="0.2">
      <c r="B160" s="3"/>
      <c r="C160" s="3"/>
      <c r="D160" s="3"/>
      <c r="E160" s="3"/>
    </row>
    <row r="161" spans="2:5" x14ac:dyDescent="0.2">
      <c r="B161" s="3"/>
      <c r="C161" s="3"/>
      <c r="D161" s="3"/>
      <c r="E161" s="3"/>
    </row>
    <row r="162" spans="2:5" x14ac:dyDescent="0.2">
      <c r="B162" s="3"/>
      <c r="C162" s="3"/>
      <c r="D162" s="3"/>
      <c r="E162" s="3"/>
    </row>
    <row r="163" spans="2:5" x14ac:dyDescent="0.2">
      <c r="B163" s="3"/>
      <c r="C163" s="3"/>
      <c r="D163" s="3"/>
      <c r="E163" s="3"/>
    </row>
    <row r="164" spans="2:5" x14ac:dyDescent="0.2">
      <c r="B164" s="3"/>
      <c r="C164" s="3"/>
      <c r="D164" s="3"/>
      <c r="E164" s="3"/>
    </row>
    <row r="165" spans="2:5" x14ac:dyDescent="0.2">
      <c r="B165" s="3"/>
      <c r="C165" s="3"/>
      <c r="D165" s="3"/>
      <c r="E165" s="3"/>
    </row>
    <row r="166" spans="2:5" x14ac:dyDescent="0.2">
      <c r="B166" s="3"/>
      <c r="C166" s="3"/>
      <c r="D166" s="3"/>
      <c r="E166" s="3"/>
    </row>
    <row r="167" spans="2:5" x14ac:dyDescent="0.2">
      <c r="B167" s="3"/>
      <c r="C167" s="3"/>
      <c r="D167" s="3"/>
      <c r="E167" s="3"/>
    </row>
  </sheetData>
  <mergeCells count="1">
    <mergeCell ref="A10:H10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8"/>
  <sheetViews>
    <sheetView topLeftCell="A28" workbookViewId="0">
      <selection activeCell="L19" sqref="L19"/>
    </sheetView>
  </sheetViews>
  <sheetFormatPr baseColWidth="10" defaultRowHeight="12.75" x14ac:dyDescent="0.2"/>
  <cols>
    <col min="1" max="1" width="42.28515625" style="3" customWidth="1"/>
    <col min="2" max="2" width="11.7109375" style="4" customWidth="1"/>
    <col min="3" max="4" width="11.7109375" style="9" customWidth="1"/>
    <col min="5" max="5" width="11.7109375" style="10" customWidth="1"/>
    <col min="6" max="7" width="11.7109375" style="3" customWidth="1"/>
    <col min="8" max="8" width="11.7109375" style="5" customWidth="1"/>
    <col min="9" max="9" width="12.5703125" style="3" bestFit="1" customWidth="1"/>
    <col min="10" max="16384" width="11.42578125" style="3"/>
  </cols>
  <sheetData>
    <row r="1" spans="1:8" x14ac:dyDescent="0.2">
      <c r="C1" s="3"/>
      <c r="D1" s="3"/>
      <c r="E1" s="3"/>
    </row>
    <row r="2" spans="1:8" ht="18" x14ac:dyDescent="0.25">
      <c r="B2" s="1" t="s">
        <v>316</v>
      </c>
      <c r="C2" s="3"/>
      <c r="D2" s="3"/>
      <c r="E2" s="3"/>
    </row>
    <row r="3" spans="1:8" ht="16.5" x14ac:dyDescent="0.3">
      <c r="B3" s="2" t="s">
        <v>266</v>
      </c>
      <c r="C3" s="3"/>
      <c r="D3" s="3"/>
      <c r="E3" s="3"/>
    </row>
    <row r="4" spans="1:8" x14ac:dyDescent="0.2">
      <c r="C4" s="3"/>
      <c r="D4" s="3"/>
      <c r="E4" s="3"/>
    </row>
    <row r="5" spans="1:8" ht="13.5" thickBot="1" x14ac:dyDescent="0.25">
      <c r="A5" s="6"/>
      <c r="C5" s="3"/>
      <c r="D5" s="3"/>
      <c r="E5" s="3"/>
      <c r="H5" s="7"/>
    </row>
    <row r="6" spans="1:8" ht="17.25" thickBot="1" x14ac:dyDescent="0.35">
      <c r="A6" s="32" t="s">
        <v>36</v>
      </c>
      <c r="B6" s="33">
        <v>2016</v>
      </c>
      <c r="C6" s="33">
        <v>2015</v>
      </c>
      <c r="D6" s="33">
        <v>2014</v>
      </c>
      <c r="E6" s="34">
        <v>2013</v>
      </c>
      <c r="F6" s="33">
        <v>2012</v>
      </c>
      <c r="G6" s="33">
        <v>2011</v>
      </c>
      <c r="H6" s="35">
        <v>2010</v>
      </c>
    </row>
    <row r="7" spans="1:8" ht="13.5" thickBot="1" x14ac:dyDescent="0.25">
      <c r="A7" s="36" t="s">
        <v>134</v>
      </c>
      <c r="B7" s="39">
        <f t="shared" ref="B7:H7" si="0">ROUND((+B8+B14+B42),0)</f>
        <v>34297043155</v>
      </c>
      <c r="C7" s="37">
        <f t="shared" si="0"/>
        <v>30903321509</v>
      </c>
      <c r="D7" s="37">
        <f t="shared" si="0"/>
        <v>32291852842</v>
      </c>
      <c r="E7" s="37">
        <f t="shared" si="0"/>
        <v>29592047060</v>
      </c>
      <c r="F7" s="37">
        <f t="shared" si="0"/>
        <v>28025205705</v>
      </c>
      <c r="G7" s="37">
        <f t="shared" si="0"/>
        <v>26292741988</v>
      </c>
      <c r="H7" s="40">
        <f t="shared" si="0"/>
        <v>25436174031</v>
      </c>
    </row>
    <row r="8" spans="1:8" ht="20.25" customHeight="1" thickTop="1" x14ac:dyDescent="0.2">
      <c r="A8" s="135" t="s">
        <v>135</v>
      </c>
      <c r="B8" s="55">
        <f>ROUND(SUM(B9:B13),0)</f>
        <v>16907897339</v>
      </c>
      <c r="C8" s="55">
        <f t="shared" ref="C8:H8" si="1">ROUND(SUM(C9:C13),0)</f>
        <v>15838241586</v>
      </c>
      <c r="D8" s="55">
        <f t="shared" si="1"/>
        <v>15513715796</v>
      </c>
      <c r="E8" s="55">
        <f t="shared" si="1"/>
        <v>14578634593</v>
      </c>
      <c r="F8" s="55">
        <f t="shared" si="1"/>
        <v>13492086479</v>
      </c>
      <c r="G8" s="55">
        <f t="shared" si="1"/>
        <v>12720403445</v>
      </c>
      <c r="H8" s="56">
        <f t="shared" si="1"/>
        <v>11898700250</v>
      </c>
    </row>
    <row r="9" spans="1:8" ht="15" customHeight="1" x14ac:dyDescent="0.2">
      <c r="A9" s="136" t="s">
        <v>136</v>
      </c>
      <c r="B9" s="14">
        <v>12319881584</v>
      </c>
      <c r="C9" s="17">
        <v>11528553691.32</v>
      </c>
      <c r="D9" s="17">
        <v>11564128430.27</v>
      </c>
      <c r="E9" s="17">
        <v>10903149511.35</v>
      </c>
      <c r="F9" s="17">
        <v>9879898735.6100006</v>
      </c>
      <c r="G9" s="17">
        <v>9412287367.1399994</v>
      </c>
      <c r="H9" s="128">
        <v>8235596222.2799997</v>
      </c>
    </row>
    <row r="10" spans="1:8" ht="15" customHeight="1" x14ac:dyDescent="0.2">
      <c r="A10" s="136" t="s">
        <v>137</v>
      </c>
      <c r="B10" s="14">
        <v>3255435883</v>
      </c>
      <c r="C10" s="17">
        <v>3191311941</v>
      </c>
      <c r="D10" s="17">
        <v>3270954569</v>
      </c>
      <c r="E10" s="17">
        <v>3046612848</v>
      </c>
      <c r="F10" s="17">
        <v>3045395536</v>
      </c>
      <c r="G10" s="17">
        <v>2761889467</v>
      </c>
      <c r="H10" s="128">
        <v>2581576797</v>
      </c>
    </row>
    <row r="11" spans="1:8" ht="15" customHeight="1" x14ac:dyDescent="0.2">
      <c r="A11" s="136" t="s">
        <v>22</v>
      </c>
      <c r="B11" s="14">
        <v>371339617</v>
      </c>
      <c r="C11" s="17">
        <v>333810988</v>
      </c>
      <c r="D11" s="17">
        <v>351743925</v>
      </c>
      <c r="E11" s="17">
        <v>304186026</v>
      </c>
      <c r="F11" s="17">
        <v>263767144</v>
      </c>
      <c r="G11" s="17">
        <v>238334920</v>
      </c>
      <c r="H11" s="128">
        <v>188384430</v>
      </c>
    </row>
    <row r="12" spans="1:8" ht="25.5" x14ac:dyDescent="0.2">
      <c r="A12" s="136" t="s">
        <v>138</v>
      </c>
      <c r="B12" s="14">
        <v>341218944</v>
      </c>
      <c r="C12" s="17">
        <v>364206663</v>
      </c>
      <c r="D12" s="17">
        <v>326888872</v>
      </c>
      <c r="E12" s="17">
        <v>324686208</v>
      </c>
      <c r="F12" s="17">
        <v>303025063</v>
      </c>
      <c r="G12" s="17">
        <v>307891691</v>
      </c>
      <c r="H12" s="128">
        <v>893142800.71000004</v>
      </c>
    </row>
    <row r="13" spans="1:8" ht="25.5" x14ac:dyDescent="0.2">
      <c r="A13" s="136" t="s">
        <v>139</v>
      </c>
      <c r="B13" s="14">
        <v>620021311</v>
      </c>
      <c r="C13" s="14">
        <v>420358303</v>
      </c>
      <c r="D13" s="140" t="s">
        <v>274</v>
      </c>
      <c r="E13" s="140" t="s">
        <v>274</v>
      </c>
      <c r="F13" s="140" t="s">
        <v>274</v>
      </c>
      <c r="G13" s="140" t="s">
        <v>274</v>
      </c>
      <c r="H13" s="141" t="s">
        <v>274</v>
      </c>
    </row>
    <row r="14" spans="1:8" x14ac:dyDescent="0.2">
      <c r="A14" s="138" t="s">
        <v>140</v>
      </c>
      <c r="B14" s="49">
        <f>ROUND((+B18+B23+B24+B27+B28+B37+B38+B41),0)</f>
        <v>14691987820</v>
      </c>
      <c r="C14" s="49">
        <f>ROUND((+C18+C23+C24+C27+C28+C37+C38+C41),0)</f>
        <v>14147194256</v>
      </c>
      <c r="D14" s="49">
        <f>ROUND((+D15+D23+D24+D27+D28+D37+D38+D41),0)</f>
        <v>13335199085</v>
      </c>
      <c r="E14" s="49">
        <f>ROUND((+E15+E23+E24+E27+E28+E37+E38+E41),0)</f>
        <v>12500495255</v>
      </c>
      <c r="F14" s="49">
        <f>ROUND((+F15+F23+F24+F27+F28+F37+F38+F41),0)</f>
        <v>11933702037</v>
      </c>
      <c r="G14" s="49">
        <f>ROUND((+G15+G23+G24+G27+G28+G37+G38+G41),0)</f>
        <v>11500724972</v>
      </c>
      <c r="H14" s="50">
        <f>ROUND((+H15+H23+H24+H27+H28+H37+H38+H41),0)</f>
        <v>10540401434</v>
      </c>
    </row>
    <row r="15" spans="1:8" ht="15" customHeight="1" x14ac:dyDescent="0.2">
      <c r="A15" s="136" t="s">
        <v>247</v>
      </c>
      <c r="B15" s="142" t="s">
        <v>274</v>
      </c>
      <c r="C15" s="144" t="s">
        <v>274</v>
      </c>
      <c r="D15" s="49">
        <f>+D16</f>
        <v>7791256486.7600002</v>
      </c>
      <c r="E15" s="49">
        <v>7362598061.8199997</v>
      </c>
      <c r="F15" s="49">
        <v>7034863572.3299999</v>
      </c>
      <c r="G15" s="49">
        <v>6661680349.9500008</v>
      </c>
      <c r="H15" s="130">
        <v>6305046442.8600006</v>
      </c>
    </row>
    <row r="16" spans="1:8" ht="15" customHeight="1" x14ac:dyDescent="0.2">
      <c r="A16" s="136" t="s">
        <v>248</v>
      </c>
      <c r="B16" s="140" t="s">
        <v>274</v>
      </c>
      <c r="C16" s="145" t="s">
        <v>274</v>
      </c>
      <c r="D16" s="17">
        <v>7791256486.7600002</v>
      </c>
      <c r="E16" s="17">
        <v>6981678825.4099998</v>
      </c>
      <c r="F16" s="17">
        <v>6679396630.3299999</v>
      </c>
      <c r="G16" s="17">
        <v>6661680349.9500008</v>
      </c>
      <c r="H16" s="128">
        <v>5951952362.8600006</v>
      </c>
    </row>
    <row r="17" spans="1:8" ht="15" customHeight="1" x14ac:dyDescent="0.2">
      <c r="A17" s="136" t="s">
        <v>256</v>
      </c>
      <c r="B17" s="140" t="s">
        <v>274</v>
      </c>
      <c r="C17" s="145" t="s">
        <v>274</v>
      </c>
      <c r="D17" s="145" t="s">
        <v>274</v>
      </c>
      <c r="E17" s="17">
        <v>380919236.41000003</v>
      </c>
      <c r="F17" s="17">
        <v>355466942</v>
      </c>
      <c r="G17" s="145" t="s">
        <v>274</v>
      </c>
      <c r="H17" s="128">
        <v>353094080</v>
      </c>
    </row>
    <row r="18" spans="1:8" ht="25.5" x14ac:dyDescent="0.2">
      <c r="A18" s="136" t="s">
        <v>141</v>
      </c>
      <c r="B18" s="19">
        <f>ROUND(SUM(B19:B22),0)</f>
        <v>8529507737</v>
      </c>
      <c r="C18" s="49">
        <f t="shared" ref="C18" si="2">ROUND(SUM(C19:C22),0)</f>
        <v>8400258596</v>
      </c>
      <c r="D18" s="142" t="s">
        <v>274</v>
      </c>
      <c r="E18" s="142" t="s">
        <v>274</v>
      </c>
      <c r="F18" s="142" t="s">
        <v>274</v>
      </c>
      <c r="G18" s="142" t="s">
        <v>274</v>
      </c>
      <c r="H18" s="143" t="s">
        <v>274</v>
      </c>
    </row>
    <row r="19" spans="1:8" ht="15" customHeight="1" x14ac:dyDescent="0.2">
      <c r="A19" s="136" t="s">
        <v>211</v>
      </c>
      <c r="B19" s="14">
        <v>7644251845</v>
      </c>
      <c r="C19" s="17">
        <f>7749499411.29+361570.7</f>
        <v>7749860981.9899998</v>
      </c>
      <c r="D19" s="140" t="s">
        <v>274</v>
      </c>
      <c r="E19" s="140" t="s">
        <v>274</v>
      </c>
      <c r="F19" s="140" t="s">
        <v>274</v>
      </c>
      <c r="G19" s="140" t="s">
        <v>274</v>
      </c>
      <c r="H19" s="141" t="s">
        <v>274</v>
      </c>
    </row>
    <row r="20" spans="1:8" ht="15" customHeight="1" x14ac:dyDescent="0.2">
      <c r="A20" s="136" t="s">
        <v>212</v>
      </c>
      <c r="B20" s="14">
        <v>463466168</v>
      </c>
      <c r="C20" s="17">
        <v>242340155.19999999</v>
      </c>
      <c r="D20" s="140" t="s">
        <v>274</v>
      </c>
      <c r="E20" s="140" t="s">
        <v>274</v>
      </c>
      <c r="F20" s="140" t="s">
        <v>274</v>
      </c>
      <c r="G20" s="140" t="s">
        <v>274</v>
      </c>
      <c r="H20" s="141" t="s">
        <v>274</v>
      </c>
    </row>
    <row r="21" spans="1:8" ht="15" customHeight="1" x14ac:dyDescent="0.2">
      <c r="A21" s="136" t="s">
        <v>213</v>
      </c>
      <c r="B21" s="14">
        <v>283578192</v>
      </c>
      <c r="C21" s="17">
        <v>273989328.66000003</v>
      </c>
      <c r="D21" s="140" t="s">
        <v>274</v>
      </c>
      <c r="E21" s="140" t="s">
        <v>274</v>
      </c>
      <c r="F21" s="140" t="s">
        <v>274</v>
      </c>
      <c r="G21" s="140" t="s">
        <v>274</v>
      </c>
      <c r="H21" s="141" t="s">
        <v>274</v>
      </c>
    </row>
    <row r="22" spans="1:8" ht="15" customHeight="1" x14ac:dyDescent="0.2">
      <c r="A22" s="136" t="s">
        <v>214</v>
      </c>
      <c r="B22" s="14">
        <v>138211532</v>
      </c>
      <c r="C22" s="17">
        <v>134068130.28</v>
      </c>
      <c r="D22" s="140" t="s">
        <v>274</v>
      </c>
      <c r="E22" s="140" t="s">
        <v>274</v>
      </c>
      <c r="F22" s="140" t="s">
        <v>274</v>
      </c>
      <c r="G22" s="140" t="s">
        <v>274</v>
      </c>
      <c r="H22" s="141" t="s">
        <v>274</v>
      </c>
    </row>
    <row r="23" spans="1:8" ht="15" customHeight="1" x14ac:dyDescent="0.2">
      <c r="A23" s="136" t="s">
        <v>23</v>
      </c>
      <c r="B23" s="19">
        <v>2230230580</v>
      </c>
      <c r="C23" s="49">
        <v>2068756818.8800001</v>
      </c>
      <c r="D23" s="49">
        <v>1873145091.6599998</v>
      </c>
      <c r="E23" s="49">
        <v>1727890702.95</v>
      </c>
      <c r="F23" s="49">
        <v>1680377917.1199999</v>
      </c>
      <c r="G23" s="49">
        <v>1550464243.0999999</v>
      </c>
      <c r="H23" s="131">
        <v>1399749637.0800002</v>
      </c>
    </row>
    <row r="24" spans="1:8" ht="15" customHeight="1" x14ac:dyDescent="0.2">
      <c r="A24" s="136" t="s">
        <v>24</v>
      </c>
      <c r="B24" s="49">
        <f>ROUND((+B25+B26),0)</f>
        <v>524095508</v>
      </c>
      <c r="C24" s="49">
        <f t="shared" ref="C24:G24" si="3">ROUND((+C25+C26),0)</f>
        <v>486150951</v>
      </c>
      <c r="D24" s="49">
        <f t="shared" si="3"/>
        <v>476984283</v>
      </c>
      <c r="E24" s="49">
        <f t="shared" si="3"/>
        <v>413343881</v>
      </c>
      <c r="F24" s="49">
        <f t="shared" si="3"/>
        <v>374066625</v>
      </c>
      <c r="G24" s="49">
        <f t="shared" si="3"/>
        <v>457719648</v>
      </c>
      <c r="H24" s="71">
        <v>411060619.61000001</v>
      </c>
    </row>
    <row r="25" spans="1:8" ht="15" customHeight="1" x14ac:dyDescent="0.2">
      <c r="A25" s="136" t="s">
        <v>142</v>
      </c>
      <c r="B25" s="14">
        <v>459149028</v>
      </c>
      <c r="C25" s="17">
        <v>426555543.99000001</v>
      </c>
      <c r="D25" s="17">
        <v>418583947.38</v>
      </c>
      <c r="E25" s="17">
        <v>362772842.10000002</v>
      </c>
      <c r="F25" s="17">
        <v>328609794.25999999</v>
      </c>
      <c r="G25" s="17">
        <v>401891503.27000004</v>
      </c>
      <c r="H25" s="128">
        <v>360699613</v>
      </c>
    </row>
    <row r="26" spans="1:8" ht="15" customHeight="1" x14ac:dyDescent="0.2">
      <c r="A26" s="136" t="s">
        <v>143</v>
      </c>
      <c r="B26" s="14">
        <v>64946480</v>
      </c>
      <c r="C26" s="17">
        <v>59595407.100000001</v>
      </c>
      <c r="D26" s="17">
        <v>58400335.859999999</v>
      </c>
      <c r="E26" s="17">
        <v>50571038.660000004</v>
      </c>
      <c r="F26" s="17">
        <v>45456830.350000001</v>
      </c>
      <c r="G26" s="17">
        <v>55828145.210000001</v>
      </c>
      <c r="H26" s="128">
        <v>50361006.609999999</v>
      </c>
    </row>
    <row r="27" spans="1:8" ht="38.25" x14ac:dyDescent="0.2">
      <c r="A27" s="136" t="s">
        <v>144</v>
      </c>
      <c r="B27" s="19">
        <v>1492631260</v>
      </c>
      <c r="C27" s="49">
        <v>1418832464.8900001</v>
      </c>
      <c r="D27" s="49">
        <v>1401543186.9400001</v>
      </c>
      <c r="E27" s="49">
        <v>1291939661.53</v>
      </c>
      <c r="F27" s="49">
        <v>1201123019.8800001</v>
      </c>
      <c r="G27" s="49">
        <v>1124009534.8899999</v>
      </c>
      <c r="H27" s="131">
        <v>989517851</v>
      </c>
    </row>
    <row r="28" spans="1:8" x14ac:dyDescent="0.2">
      <c r="A28" s="136" t="s">
        <v>25</v>
      </c>
      <c r="B28" s="49">
        <f>ROUND(SUM(B29:B35),0)</f>
        <v>490554883</v>
      </c>
      <c r="C28" s="49">
        <f t="shared" ref="C28:G28" si="4">ROUND(SUM(C29:C35),0)</f>
        <v>392250618</v>
      </c>
      <c r="D28" s="49">
        <f t="shared" si="4"/>
        <v>432365575</v>
      </c>
      <c r="E28" s="49">
        <f t="shared" si="4"/>
        <v>398648160</v>
      </c>
      <c r="F28" s="49">
        <f t="shared" si="4"/>
        <v>368527476</v>
      </c>
      <c r="G28" s="49">
        <f t="shared" si="4"/>
        <v>386059312</v>
      </c>
      <c r="H28" s="71">
        <v>297678677.86000001</v>
      </c>
    </row>
    <row r="29" spans="1:8" x14ac:dyDescent="0.2">
      <c r="A29" s="136" t="s">
        <v>145</v>
      </c>
      <c r="B29" s="14">
        <v>154155393</v>
      </c>
      <c r="C29" s="17">
        <v>146174074.56999999</v>
      </c>
      <c r="D29" s="17">
        <v>145911171.66999999</v>
      </c>
      <c r="E29" s="17">
        <v>137781274.59999999</v>
      </c>
      <c r="F29" s="17">
        <v>129243129.09999999</v>
      </c>
      <c r="G29" s="17">
        <v>124225296.38</v>
      </c>
      <c r="H29" s="128">
        <v>114141426.58</v>
      </c>
    </row>
    <row r="30" spans="1:8" ht="15" customHeight="1" x14ac:dyDescent="0.2">
      <c r="A30" s="136" t="s">
        <v>146</v>
      </c>
      <c r="B30" s="14">
        <v>95864497</v>
      </c>
      <c r="C30" s="17">
        <v>166390839.05000001</v>
      </c>
      <c r="D30" s="17">
        <v>170835718.03999999</v>
      </c>
      <c r="E30" s="17">
        <v>159208301.22</v>
      </c>
      <c r="F30" s="17">
        <v>111270516.45</v>
      </c>
      <c r="G30" s="17">
        <v>123371466.72999999</v>
      </c>
      <c r="H30" s="128">
        <v>84625331.290000007</v>
      </c>
    </row>
    <row r="31" spans="1:8" ht="15" customHeight="1" x14ac:dyDescent="0.2">
      <c r="A31" s="136" t="s">
        <v>147</v>
      </c>
      <c r="B31" s="14">
        <v>54072956</v>
      </c>
      <c r="C31" s="17">
        <v>68846197.180000007</v>
      </c>
      <c r="D31" s="17">
        <v>115618685.54000001</v>
      </c>
      <c r="E31" s="17">
        <v>101658583.81999999</v>
      </c>
      <c r="F31" s="17">
        <v>128013830.22</v>
      </c>
      <c r="G31" s="17">
        <v>138462549.16999999</v>
      </c>
      <c r="H31" s="128">
        <v>98911919.989999995</v>
      </c>
    </row>
    <row r="32" spans="1:8" ht="15" customHeight="1" x14ac:dyDescent="0.2">
      <c r="A32" s="136" t="s">
        <v>148</v>
      </c>
      <c r="B32" s="14">
        <v>6800042</v>
      </c>
      <c r="C32" s="17">
        <v>10839506.9</v>
      </c>
      <c r="D32" s="140" t="s">
        <v>274</v>
      </c>
      <c r="E32" s="140" t="s">
        <v>274</v>
      </c>
      <c r="F32" s="140" t="s">
        <v>274</v>
      </c>
      <c r="G32" s="140" t="s">
        <v>274</v>
      </c>
      <c r="H32" s="141" t="s">
        <v>274</v>
      </c>
    </row>
    <row r="33" spans="1:8" ht="15" customHeight="1" x14ac:dyDescent="0.2">
      <c r="A33" s="136" t="s">
        <v>218</v>
      </c>
      <c r="B33" s="14">
        <v>118915464</v>
      </c>
      <c r="C33" s="140" t="s">
        <v>274</v>
      </c>
      <c r="D33" s="140" t="s">
        <v>274</v>
      </c>
      <c r="E33" s="140" t="s">
        <v>274</v>
      </c>
      <c r="F33" s="140" t="s">
        <v>274</v>
      </c>
      <c r="G33" s="140" t="s">
        <v>274</v>
      </c>
      <c r="H33" s="141" t="s">
        <v>274</v>
      </c>
    </row>
    <row r="34" spans="1:8" ht="15" customHeight="1" x14ac:dyDescent="0.2">
      <c r="A34" s="136" t="s">
        <v>219</v>
      </c>
      <c r="B34" s="14">
        <v>53954593</v>
      </c>
      <c r="C34" s="140" t="s">
        <v>274</v>
      </c>
      <c r="D34" s="140" t="s">
        <v>274</v>
      </c>
      <c r="E34" s="140" t="s">
        <v>274</v>
      </c>
      <c r="F34" s="140" t="s">
        <v>274</v>
      </c>
      <c r="G34" s="140" t="s">
        <v>274</v>
      </c>
      <c r="H34" s="141" t="s">
        <v>274</v>
      </c>
    </row>
    <row r="35" spans="1:8" ht="15" customHeight="1" x14ac:dyDescent="0.2">
      <c r="A35" s="136" t="s">
        <v>220</v>
      </c>
      <c r="B35" s="14">
        <v>6791938</v>
      </c>
      <c r="C35" s="140" t="s">
        <v>274</v>
      </c>
      <c r="D35" s="140" t="s">
        <v>274</v>
      </c>
      <c r="E35" s="140" t="s">
        <v>274</v>
      </c>
      <c r="F35" s="140" t="s">
        <v>274</v>
      </c>
      <c r="G35" s="140" t="s">
        <v>274</v>
      </c>
      <c r="H35" s="141" t="s">
        <v>274</v>
      </c>
    </row>
    <row r="36" spans="1:8" ht="25.5" x14ac:dyDescent="0.2">
      <c r="A36" s="136" t="s">
        <v>150</v>
      </c>
      <c r="B36" s="142" t="s">
        <v>274</v>
      </c>
      <c r="C36" s="142" t="s">
        <v>274</v>
      </c>
      <c r="D36" s="142" t="s">
        <v>274</v>
      </c>
      <c r="E36" s="142" t="s">
        <v>274</v>
      </c>
      <c r="F36" s="49">
        <v>238578466.86000001</v>
      </c>
      <c r="G36" s="49">
        <v>226993116.86000001</v>
      </c>
      <c r="H36" s="130">
        <v>211288334.51999998</v>
      </c>
    </row>
    <row r="37" spans="1:8" x14ac:dyDescent="0.2">
      <c r="A37" s="136" t="s">
        <v>149</v>
      </c>
      <c r="B37" s="19">
        <v>301090779</v>
      </c>
      <c r="C37" s="49">
        <v>317673088.89999998</v>
      </c>
      <c r="D37" s="49">
        <v>309739783.25</v>
      </c>
      <c r="E37" s="49">
        <v>298222646.20999998</v>
      </c>
      <c r="F37" s="49">
        <v>295664692.70999998</v>
      </c>
      <c r="G37" s="49">
        <v>340589276.81</v>
      </c>
      <c r="H37" s="128">
        <v>273909753.62</v>
      </c>
    </row>
    <row r="38" spans="1:8" ht="25.5" x14ac:dyDescent="0.2">
      <c r="A38" s="136" t="s">
        <v>150</v>
      </c>
      <c r="B38" s="49">
        <f>ROUND((+B39+B40),0)</f>
        <v>284782507</v>
      </c>
      <c r="C38" s="49">
        <f t="shared" ref="C38:H38" si="5">ROUND((+C39+C40),0)</f>
        <v>269459341</v>
      </c>
      <c r="D38" s="49">
        <f t="shared" si="5"/>
        <v>257063613</v>
      </c>
      <c r="E38" s="49">
        <f t="shared" si="5"/>
        <v>239844363</v>
      </c>
      <c r="F38" s="49">
        <f t="shared" si="5"/>
        <v>238578467</v>
      </c>
      <c r="G38" s="49">
        <f t="shared" si="5"/>
        <v>226993117</v>
      </c>
      <c r="H38" s="50">
        <f t="shared" si="5"/>
        <v>211288335</v>
      </c>
    </row>
    <row r="39" spans="1:8" x14ac:dyDescent="0.2">
      <c r="A39" s="136" t="s">
        <v>151</v>
      </c>
      <c r="B39" s="14">
        <v>214572317</v>
      </c>
      <c r="C39" s="17">
        <v>202433237.44</v>
      </c>
      <c r="D39" s="17">
        <v>191627560.98999998</v>
      </c>
      <c r="E39" s="17">
        <v>176265182.81</v>
      </c>
      <c r="F39" s="17">
        <v>176934896.72</v>
      </c>
      <c r="G39" s="17">
        <v>168744564.31999999</v>
      </c>
      <c r="H39" s="128">
        <v>156862790.88</v>
      </c>
    </row>
    <row r="40" spans="1:8" x14ac:dyDescent="0.2">
      <c r="A40" s="136" t="s">
        <v>152</v>
      </c>
      <c r="B40" s="14">
        <v>70210190</v>
      </c>
      <c r="C40" s="17">
        <v>67026103.530000001</v>
      </c>
      <c r="D40" s="17">
        <v>65436051.890000001</v>
      </c>
      <c r="E40" s="17">
        <v>63579179.869999997</v>
      </c>
      <c r="F40" s="17">
        <v>61643570.140000001</v>
      </c>
      <c r="G40" s="17">
        <v>58248552.540000007</v>
      </c>
      <c r="H40" s="128">
        <v>54425543.640000001</v>
      </c>
    </row>
    <row r="41" spans="1:8" ht="25.5" x14ac:dyDescent="0.2">
      <c r="A41" s="136" t="s">
        <v>153</v>
      </c>
      <c r="B41" s="19">
        <v>839094566</v>
      </c>
      <c r="C41" s="49">
        <v>793812377.50999999</v>
      </c>
      <c r="D41" s="49">
        <v>793101065.47000003</v>
      </c>
      <c r="E41" s="49">
        <v>768007778.27999997</v>
      </c>
      <c r="F41" s="49">
        <v>740500267.43000007</v>
      </c>
      <c r="G41" s="49">
        <v>753209490.21999991</v>
      </c>
      <c r="H41" s="131">
        <v>652150117.23000002</v>
      </c>
    </row>
    <row r="42" spans="1:8" x14ac:dyDescent="0.2">
      <c r="A42" s="138" t="s">
        <v>154</v>
      </c>
      <c r="B42" s="49">
        <f>ROUND(+B43,0)</f>
        <v>2697157996</v>
      </c>
      <c r="C42" s="49">
        <f t="shared" ref="C42:G42" si="6">ROUND(+C43,0)</f>
        <v>917885667</v>
      </c>
      <c r="D42" s="49">
        <f t="shared" si="6"/>
        <v>3442937961</v>
      </c>
      <c r="E42" s="49">
        <f t="shared" si="6"/>
        <v>2512917212</v>
      </c>
      <c r="F42" s="49">
        <f t="shared" si="6"/>
        <v>2599417189</v>
      </c>
      <c r="G42" s="49">
        <f t="shared" si="6"/>
        <v>2071613571</v>
      </c>
      <c r="H42" s="130">
        <v>2997072347.23</v>
      </c>
    </row>
    <row r="43" spans="1:8" ht="26.25" thickBot="1" x14ac:dyDescent="0.25">
      <c r="A43" s="139" t="s">
        <v>155</v>
      </c>
      <c r="B43" s="21">
        <v>2697157995.5300002</v>
      </c>
      <c r="C43" s="25">
        <v>917885667.37</v>
      </c>
      <c r="D43" s="25">
        <v>3442937960.7200007</v>
      </c>
      <c r="E43" s="25">
        <v>2512917211.6000004</v>
      </c>
      <c r="F43" s="25">
        <v>2599417189.3400002</v>
      </c>
      <c r="G43" s="25">
        <v>2071613571.0399997</v>
      </c>
      <c r="H43" s="146">
        <v>2997072347.23</v>
      </c>
    </row>
    <row r="44" spans="1:8" x14ac:dyDescent="0.2">
      <c r="B44" s="3"/>
      <c r="C44" s="3"/>
      <c r="D44" s="3"/>
      <c r="E44" s="3"/>
    </row>
    <row r="45" spans="1:8" ht="13.5" x14ac:dyDescent="0.25">
      <c r="A45" s="44" t="s">
        <v>275</v>
      </c>
      <c r="B45" s="3"/>
      <c r="C45" s="5"/>
      <c r="D45" s="3"/>
      <c r="E45" s="3"/>
      <c r="H45" s="3"/>
    </row>
    <row r="46" spans="1:8" ht="13.5" x14ac:dyDescent="0.25">
      <c r="A46" s="44" t="s">
        <v>276</v>
      </c>
      <c r="B46" s="3"/>
      <c r="C46" s="5"/>
      <c r="D46" s="3"/>
      <c r="E46" s="3"/>
      <c r="H46" s="3"/>
    </row>
    <row r="47" spans="1:8" x14ac:dyDescent="0.2">
      <c r="B47" s="3"/>
      <c r="C47" s="5"/>
      <c r="D47" s="3"/>
      <c r="E47" s="3"/>
      <c r="H47" s="3"/>
    </row>
    <row r="48" spans="1:8" x14ac:dyDescent="0.2">
      <c r="B48" s="3"/>
      <c r="C48" s="5"/>
      <c r="D48" s="3"/>
      <c r="E48" s="3"/>
      <c r="H48" s="3"/>
    </row>
    <row r="49" spans="2:8" x14ac:dyDescent="0.2">
      <c r="B49" s="3"/>
      <c r="C49" s="5"/>
      <c r="D49" s="3"/>
      <c r="E49" s="3"/>
      <c r="H49" s="3"/>
    </row>
    <row r="50" spans="2:8" x14ac:dyDescent="0.2">
      <c r="B50" s="3"/>
      <c r="C50" s="5"/>
      <c r="D50" s="3"/>
      <c r="E50" s="3"/>
      <c r="H50" s="3"/>
    </row>
    <row r="51" spans="2:8" x14ac:dyDescent="0.2">
      <c r="B51" s="3"/>
      <c r="C51" s="5"/>
      <c r="D51" s="3"/>
      <c r="E51" s="3"/>
      <c r="H51" s="3"/>
    </row>
    <row r="52" spans="2:8" x14ac:dyDescent="0.2">
      <c r="B52" s="3"/>
      <c r="C52" s="5"/>
      <c r="D52" s="3"/>
      <c r="E52" s="3"/>
      <c r="H52" s="3"/>
    </row>
    <row r="53" spans="2:8" x14ac:dyDescent="0.2">
      <c r="B53" s="3"/>
      <c r="C53" s="5"/>
      <c r="D53" s="3"/>
      <c r="E53" s="3"/>
      <c r="H53" s="3"/>
    </row>
    <row r="54" spans="2:8" x14ac:dyDescent="0.2">
      <c r="B54" s="3"/>
      <c r="C54" s="5"/>
      <c r="D54" s="3"/>
      <c r="E54" s="3"/>
      <c r="H54" s="3"/>
    </row>
    <row r="55" spans="2:8" x14ac:dyDescent="0.2">
      <c r="B55" s="3"/>
      <c r="C55" s="5"/>
      <c r="D55" s="3"/>
      <c r="E55" s="3"/>
      <c r="H55" s="3"/>
    </row>
    <row r="56" spans="2:8" x14ac:dyDescent="0.2">
      <c r="B56" s="3"/>
      <c r="C56" s="5"/>
      <c r="D56" s="3"/>
      <c r="E56" s="3"/>
      <c r="H56" s="3"/>
    </row>
    <row r="57" spans="2:8" x14ac:dyDescent="0.2">
      <c r="B57" s="3"/>
      <c r="C57" s="5"/>
      <c r="D57" s="3"/>
      <c r="E57" s="3"/>
      <c r="H57" s="3"/>
    </row>
    <row r="58" spans="2:8" x14ac:dyDescent="0.2">
      <c r="B58" s="3"/>
      <c r="C58" s="5"/>
      <c r="D58" s="3"/>
      <c r="E58" s="3"/>
      <c r="H58" s="3"/>
    </row>
    <row r="59" spans="2:8" x14ac:dyDescent="0.2">
      <c r="B59" s="3"/>
      <c r="C59" s="5"/>
      <c r="D59" s="3"/>
      <c r="E59" s="3"/>
      <c r="H59" s="3"/>
    </row>
    <row r="60" spans="2:8" x14ac:dyDescent="0.2">
      <c r="B60" s="3"/>
      <c r="C60" s="5"/>
      <c r="D60" s="3"/>
      <c r="E60" s="3"/>
      <c r="H60" s="3"/>
    </row>
    <row r="61" spans="2:8" x14ac:dyDescent="0.2">
      <c r="B61" s="3"/>
      <c r="C61" s="5"/>
      <c r="D61" s="3"/>
      <c r="E61" s="3"/>
      <c r="H61" s="3"/>
    </row>
    <row r="62" spans="2:8" x14ac:dyDescent="0.2">
      <c r="B62" s="3"/>
      <c r="C62" s="5"/>
      <c r="D62" s="3"/>
      <c r="E62" s="3"/>
      <c r="H62" s="3"/>
    </row>
    <row r="63" spans="2:8" x14ac:dyDescent="0.2">
      <c r="B63" s="3"/>
      <c r="C63" s="5"/>
      <c r="D63" s="3"/>
      <c r="E63" s="3"/>
      <c r="H63" s="3"/>
    </row>
    <row r="64" spans="2:8" x14ac:dyDescent="0.2">
      <c r="B64" s="3"/>
      <c r="C64" s="5"/>
      <c r="D64" s="3"/>
      <c r="E64" s="3"/>
      <c r="H64" s="3"/>
    </row>
    <row r="65" spans="2:8" x14ac:dyDescent="0.2">
      <c r="B65" s="3"/>
      <c r="C65" s="5"/>
      <c r="D65" s="3"/>
      <c r="E65" s="3"/>
      <c r="H65" s="3"/>
    </row>
    <row r="66" spans="2:8" x14ac:dyDescent="0.2">
      <c r="B66" s="3"/>
      <c r="C66" s="5"/>
      <c r="D66" s="3"/>
      <c r="E66" s="3"/>
      <c r="H66" s="3"/>
    </row>
    <row r="67" spans="2:8" x14ac:dyDescent="0.2">
      <c r="B67" s="3"/>
      <c r="C67" s="5"/>
      <c r="D67" s="3"/>
      <c r="E67" s="3"/>
      <c r="H67" s="3"/>
    </row>
    <row r="68" spans="2:8" x14ac:dyDescent="0.2">
      <c r="B68" s="3"/>
      <c r="C68" s="5"/>
      <c r="D68" s="3"/>
      <c r="E68" s="3"/>
      <c r="H68" s="3"/>
    </row>
    <row r="69" spans="2:8" x14ac:dyDescent="0.2">
      <c r="B69" s="3"/>
      <c r="C69" s="5"/>
      <c r="D69" s="3"/>
      <c r="E69" s="3"/>
      <c r="H69" s="3"/>
    </row>
    <row r="70" spans="2:8" x14ac:dyDescent="0.2">
      <c r="B70" s="3"/>
      <c r="C70" s="5"/>
      <c r="D70" s="3"/>
      <c r="E70" s="3"/>
      <c r="H70" s="3"/>
    </row>
    <row r="71" spans="2:8" x14ac:dyDescent="0.2">
      <c r="B71" s="3"/>
      <c r="C71" s="5"/>
      <c r="D71" s="3"/>
      <c r="E71" s="3"/>
      <c r="H71" s="3"/>
    </row>
    <row r="72" spans="2:8" x14ac:dyDescent="0.2">
      <c r="B72" s="3"/>
      <c r="C72" s="5"/>
      <c r="D72" s="3"/>
      <c r="E72" s="3"/>
      <c r="H72" s="3"/>
    </row>
    <row r="73" spans="2:8" x14ac:dyDescent="0.2">
      <c r="B73" s="3"/>
      <c r="C73" s="5"/>
      <c r="D73" s="3"/>
      <c r="E73" s="3"/>
      <c r="H73" s="3"/>
    </row>
    <row r="74" spans="2:8" x14ac:dyDescent="0.2">
      <c r="B74" s="3"/>
      <c r="C74" s="5"/>
      <c r="D74" s="3"/>
      <c r="E74" s="3"/>
      <c r="H74" s="3"/>
    </row>
    <row r="75" spans="2:8" x14ac:dyDescent="0.2">
      <c r="B75" s="3"/>
      <c r="C75" s="5"/>
      <c r="D75" s="3"/>
      <c r="E75" s="3"/>
      <c r="H75" s="3"/>
    </row>
    <row r="76" spans="2:8" x14ac:dyDescent="0.2">
      <c r="B76" s="3"/>
      <c r="C76" s="5"/>
      <c r="D76" s="3"/>
      <c r="E76" s="3"/>
      <c r="H76" s="3"/>
    </row>
    <row r="77" spans="2:8" x14ac:dyDescent="0.2">
      <c r="B77" s="3"/>
      <c r="C77" s="5"/>
      <c r="D77" s="3"/>
      <c r="E77" s="3"/>
      <c r="H77" s="3"/>
    </row>
    <row r="78" spans="2:8" x14ac:dyDescent="0.2">
      <c r="B78" s="3"/>
      <c r="C78" s="5"/>
      <c r="D78" s="3"/>
      <c r="E78" s="3"/>
      <c r="H78" s="3"/>
    </row>
    <row r="79" spans="2:8" x14ac:dyDescent="0.2">
      <c r="B79" s="3"/>
      <c r="C79" s="5"/>
      <c r="D79" s="3"/>
      <c r="E79" s="3"/>
      <c r="H79" s="3"/>
    </row>
    <row r="80" spans="2:8" x14ac:dyDescent="0.2">
      <c r="B80" s="3"/>
      <c r="C80" s="5"/>
      <c r="D80" s="3"/>
      <c r="E80" s="3"/>
      <c r="H80" s="3"/>
    </row>
    <row r="81" spans="2:8" x14ac:dyDescent="0.2">
      <c r="B81" s="3"/>
      <c r="C81" s="5"/>
      <c r="D81" s="3"/>
      <c r="E81" s="3"/>
      <c r="H81" s="3"/>
    </row>
    <row r="82" spans="2:8" x14ac:dyDescent="0.2">
      <c r="B82" s="3"/>
      <c r="C82" s="5"/>
      <c r="D82" s="3"/>
      <c r="E82" s="3"/>
      <c r="H82" s="3"/>
    </row>
    <row r="83" spans="2:8" x14ac:dyDescent="0.2">
      <c r="B83" s="3"/>
      <c r="C83" s="5"/>
      <c r="D83" s="3"/>
      <c r="E83" s="3"/>
      <c r="H83" s="3"/>
    </row>
    <row r="84" spans="2:8" x14ac:dyDescent="0.2">
      <c r="B84" s="3"/>
      <c r="C84" s="5"/>
      <c r="D84" s="3"/>
      <c r="E84" s="3"/>
      <c r="H84" s="3"/>
    </row>
    <row r="85" spans="2:8" x14ac:dyDescent="0.2">
      <c r="B85" s="3"/>
      <c r="C85" s="5"/>
      <c r="D85" s="3"/>
      <c r="E85" s="3"/>
      <c r="H85" s="3"/>
    </row>
    <row r="86" spans="2:8" x14ac:dyDescent="0.2">
      <c r="B86" s="3"/>
      <c r="C86" s="5"/>
      <c r="D86" s="3"/>
      <c r="E86" s="3"/>
      <c r="H86" s="3"/>
    </row>
    <row r="87" spans="2:8" x14ac:dyDescent="0.2">
      <c r="B87" s="3"/>
      <c r="C87" s="5"/>
      <c r="D87" s="3"/>
      <c r="E87" s="3"/>
      <c r="H87" s="3"/>
    </row>
    <row r="88" spans="2:8" x14ac:dyDescent="0.2">
      <c r="B88" s="3"/>
      <c r="C88" s="5"/>
      <c r="D88" s="3"/>
      <c r="E88" s="3"/>
      <c r="H88" s="3"/>
    </row>
    <row r="89" spans="2:8" x14ac:dyDescent="0.2">
      <c r="B89" s="3"/>
      <c r="C89" s="5"/>
      <c r="D89" s="3"/>
      <c r="E89" s="3"/>
      <c r="H89" s="3"/>
    </row>
    <row r="90" spans="2:8" x14ac:dyDescent="0.2">
      <c r="B90" s="3"/>
      <c r="C90" s="5"/>
      <c r="D90" s="3"/>
      <c r="E90" s="3"/>
      <c r="H90" s="3"/>
    </row>
    <row r="91" spans="2:8" x14ac:dyDescent="0.2">
      <c r="B91" s="3"/>
      <c r="C91" s="5"/>
      <c r="D91" s="3"/>
      <c r="E91" s="3"/>
      <c r="H91" s="3"/>
    </row>
    <row r="92" spans="2:8" x14ac:dyDescent="0.2">
      <c r="B92" s="3"/>
      <c r="C92" s="5"/>
      <c r="D92" s="3"/>
      <c r="E92" s="3"/>
      <c r="H92" s="3"/>
    </row>
    <row r="93" spans="2:8" x14ac:dyDescent="0.2">
      <c r="B93" s="3"/>
      <c r="C93" s="5"/>
      <c r="D93" s="3"/>
      <c r="E93" s="3"/>
      <c r="H93" s="3"/>
    </row>
    <row r="94" spans="2:8" x14ac:dyDescent="0.2">
      <c r="B94" s="3"/>
      <c r="C94" s="5"/>
      <c r="D94" s="3"/>
      <c r="E94" s="3"/>
      <c r="H94" s="3"/>
    </row>
    <row r="95" spans="2:8" x14ac:dyDescent="0.2">
      <c r="B95" s="3"/>
      <c r="C95" s="5"/>
      <c r="D95" s="3"/>
      <c r="E95" s="3"/>
      <c r="H95" s="3"/>
    </row>
    <row r="96" spans="2:8" x14ac:dyDescent="0.2">
      <c r="B96" s="3"/>
      <c r="C96" s="5"/>
      <c r="D96" s="3"/>
      <c r="E96" s="3"/>
      <c r="H96" s="3"/>
    </row>
    <row r="97" spans="2:8" x14ac:dyDescent="0.2">
      <c r="B97" s="3"/>
      <c r="C97" s="5"/>
      <c r="D97" s="3"/>
      <c r="E97" s="3"/>
      <c r="H97" s="3"/>
    </row>
    <row r="98" spans="2:8" x14ac:dyDescent="0.2">
      <c r="B98" s="3"/>
      <c r="C98" s="5"/>
      <c r="D98" s="3"/>
      <c r="E98" s="3"/>
      <c r="H98" s="3"/>
    </row>
    <row r="99" spans="2:8" x14ac:dyDescent="0.2">
      <c r="B99" s="3"/>
      <c r="C99" s="5"/>
      <c r="D99" s="3"/>
      <c r="E99" s="3"/>
      <c r="H99" s="3"/>
    </row>
    <row r="100" spans="2:8" x14ac:dyDescent="0.2">
      <c r="B100" s="3"/>
      <c r="C100" s="5"/>
      <c r="D100" s="3"/>
      <c r="E100" s="3"/>
      <c r="H100" s="3"/>
    </row>
    <row r="101" spans="2:8" x14ac:dyDescent="0.2">
      <c r="B101" s="3"/>
      <c r="C101" s="5"/>
      <c r="D101" s="3"/>
      <c r="E101" s="3"/>
      <c r="H101" s="3"/>
    </row>
    <row r="102" spans="2:8" x14ac:dyDescent="0.2">
      <c r="B102" s="3"/>
      <c r="C102" s="5"/>
      <c r="D102" s="3"/>
      <c r="E102" s="3"/>
      <c r="H102" s="3"/>
    </row>
    <row r="103" spans="2:8" x14ac:dyDescent="0.2">
      <c r="B103" s="3"/>
      <c r="C103" s="5"/>
      <c r="D103" s="3"/>
      <c r="E103" s="3"/>
      <c r="H103" s="3"/>
    </row>
    <row r="104" spans="2:8" x14ac:dyDescent="0.2">
      <c r="B104" s="3"/>
      <c r="C104" s="5"/>
      <c r="D104" s="3"/>
      <c r="E104" s="3"/>
      <c r="H104" s="3"/>
    </row>
    <row r="105" spans="2:8" x14ac:dyDescent="0.2">
      <c r="B105" s="3"/>
      <c r="C105" s="5"/>
      <c r="D105" s="3"/>
      <c r="E105" s="3"/>
      <c r="H105" s="3"/>
    </row>
    <row r="106" spans="2:8" x14ac:dyDescent="0.2">
      <c r="B106" s="3"/>
      <c r="C106" s="5"/>
      <c r="D106" s="3"/>
      <c r="E106" s="3"/>
      <c r="H106" s="3"/>
    </row>
    <row r="107" spans="2:8" x14ac:dyDescent="0.2">
      <c r="B107" s="3"/>
      <c r="C107" s="5"/>
      <c r="D107" s="3"/>
      <c r="E107" s="3"/>
      <c r="H107" s="3"/>
    </row>
    <row r="108" spans="2:8" x14ac:dyDescent="0.2">
      <c r="B108" s="3"/>
      <c r="C108" s="5"/>
      <c r="D108" s="3"/>
      <c r="E108" s="3"/>
      <c r="H108" s="3"/>
    </row>
    <row r="109" spans="2:8" x14ac:dyDescent="0.2">
      <c r="B109" s="3"/>
      <c r="C109" s="5"/>
      <c r="D109" s="3"/>
      <c r="E109" s="3"/>
      <c r="H109" s="3"/>
    </row>
    <row r="110" spans="2:8" x14ac:dyDescent="0.2">
      <c r="B110" s="3"/>
      <c r="C110" s="5"/>
      <c r="D110" s="3"/>
      <c r="E110" s="3"/>
      <c r="H110" s="3"/>
    </row>
    <row r="111" spans="2:8" x14ac:dyDescent="0.2">
      <c r="B111" s="3"/>
      <c r="C111" s="5"/>
      <c r="D111" s="3"/>
      <c r="E111" s="3"/>
      <c r="H111" s="3"/>
    </row>
    <row r="112" spans="2:8" x14ac:dyDescent="0.2">
      <c r="B112" s="3"/>
      <c r="C112" s="5"/>
      <c r="D112" s="3"/>
      <c r="E112" s="3"/>
      <c r="H112" s="3"/>
    </row>
    <row r="113" spans="2:8" x14ac:dyDescent="0.2">
      <c r="B113" s="3"/>
      <c r="C113" s="5"/>
      <c r="D113" s="3"/>
      <c r="E113" s="3"/>
      <c r="H113" s="3"/>
    </row>
    <row r="114" spans="2:8" x14ac:dyDescent="0.2">
      <c r="B114" s="3"/>
      <c r="C114" s="5"/>
      <c r="D114" s="3"/>
      <c r="E114" s="3"/>
      <c r="H114" s="3"/>
    </row>
    <row r="115" spans="2:8" x14ac:dyDescent="0.2">
      <c r="B115" s="3"/>
      <c r="C115" s="5"/>
      <c r="D115" s="3"/>
      <c r="E115" s="3"/>
      <c r="H115" s="3"/>
    </row>
    <row r="116" spans="2:8" x14ac:dyDescent="0.2">
      <c r="B116" s="3"/>
      <c r="C116" s="5"/>
      <c r="D116" s="3"/>
      <c r="E116" s="3"/>
      <c r="H116" s="3"/>
    </row>
    <row r="117" spans="2:8" x14ac:dyDescent="0.2">
      <c r="B117" s="3"/>
      <c r="C117" s="5"/>
      <c r="D117" s="3"/>
      <c r="E117" s="3"/>
      <c r="H117" s="3"/>
    </row>
    <row r="118" spans="2:8" x14ac:dyDescent="0.2">
      <c r="B118" s="3"/>
      <c r="C118" s="5"/>
      <c r="D118" s="3"/>
      <c r="E118" s="3"/>
      <c r="H118" s="3"/>
    </row>
    <row r="119" spans="2:8" x14ac:dyDescent="0.2">
      <c r="B119" s="3"/>
      <c r="C119" s="5"/>
      <c r="D119" s="3"/>
      <c r="E119" s="3"/>
      <c r="H119" s="3"/>
    </row>
    <row r="120" spans="2:8" x14ac:dyDescent="0.2">
      <c r="B120" s="3"/>
      <c r="C120" s="5"/>
      <c r="D120" s="3"/>
      <c r="E120" s="3"/>
      <c r="H120" s="3"/>
    </row>
    <row r="121" spans="2:8" x14ac:dyDescent="0.2">
      <c r="B121" s="3"/>
      <c r="C121" s="5"/>
      <c r="D121" s="3"/>
      <c r="E121" s="3"/>
      <c r="H121" s="3"/>
    </row>
    <row r="122" spans="2:8" x14ac:dyDescent="0.2">
      <c r="B122" s="3"/>
      <c r="C122" s="5"/>
      <c r="D122" s="3"/>
      <c r="E122" s="3"/>
      <c r="H122" s="3"/>
    </row>
    <row r="123" spans="2:8" x14ac:dyDescent="0.2">
      <c r="B123" s="3"/>
      <c r="C123" s="5"/>
      <c r="D123" s="3"/>
      <c r="E123" s="3"/>
      <c r="H123" s="3"/>
    </row>
    <row r="124" spans="2:8" x14ac:dyDescent="0.2">
      <c r="B124" s="3"/>
      <c r="C124" s="5"/>
      <c r="D124" s="3"/>
      <c r="E124" s="3"/>
      <c r="H124" s="3"/>
    </row>
    <row r="125" spans="2:8" x14ac:dyDescent="0.2">
      <c r="B125" s="3"/>
      <c r="C125" s="5"/>
      <c r="D125" s="3"/>
      <c r="E125" s="3"/>
      <c r="H125" s="3"/>
    </row>
    <row r="126" spans="2:8" x14ac:dyDescent="0.2">
      <c r="B126" s="3"/>
      <c r="C126" s="5"/>
      <c r="D126" s="3"/>
      <c r="E126" s="3"/>
      <c r="H126" s="3"/>
    </row>
    <row r="127" spans="2:8" x14ac:dyDescent="0.2">
      <c r="B127" s="3"/>
      <c r="C127" s="5"/>
      <c r="D127" s="3"/>
      <c r="E127" s="3"/>
      <c r="H127" s="3"/>
    </row>
    <row r="128" spans="2:8" x14ac:dyDescent="0.2">
      <c r="B128" s="3"/>
      <c r="C128" s="5"/>
      <c r="D128" s="3"/>
      <c r="E128" s="3"/>
      <c r="H128" s="3"/>
    </row>
    <row r="129" spans="2:8" x14ac:dyDescent="0.2">
      <c r="B129" s="3"/>
      <c r="C129" s="5"/>
      <c r="D129" s="3"/>
      <c r="E129" s="3"/>
      <c r="H129" s="3"/>
    </row>
    <row r="130" spans="2:8" x14ac:dyDescent="0.2">
      <c r="B130" s="3"/>
      <c r="C130" s="5"/>
      <c r="D130" s="3"/>
      <c r="E130" s="3"/>
      <c r="H130" s="3"/>
    </row>
    <row r="131" spans="2:8" x14ac:dyDescent="0.2">
      <c r="B131" s="3"/>
      <c r="C131" s="5"/>
      <c r="D131" s="3"/>
      <c r="E131" s="3"/>
      <c r="H131" s="3"/>
    </row>
    <row r="132" spans="2:8" x14ac:dyDescent="0.2">
      <c r="B132" s="3"/>
      <c r="C132" s="5"/>
      <c r="D132" s="3"/>
      <c r="E132" s="3"/>
      <c r="H132" s="3"/>
    </row>
    <row r="133" spans="2:8" x14ac:dyDescent="0.2">
      <c r="B133" s="3"/>
      <c r="C133" s="5"/>
      <c r="D133" s="3"/>
      <c r="E133" s="3"/>
      <c r="H133" s="3"/>
    </row>
    <row r="134" spans="2:8" x14ac:dyDescent="0.2">
      <c r="B134" s="3"/>
      <c r="C134" s="5"/>
      <c r="D134" s="3"/>
      <c r="E134" s="3"/>
      <c r="H134" s="3"/>
    </row>
    <row r="135" spans="2:8" x14ac:dyDescent="0.2">
      <c r="B135" s="3"/>
      <c r="C135" s="5"/>
      <c r="D135" s="3"/>
      <c r="E135" s="3"/>
      <c r="H135" s="3"/>
    </row>
    <row r="136" spans="2:8" x14ac:dyDescent="0.2">
      <c r="B136" s="3"/>
      <c r="C136" s="5"/>
      <c r="D136" s="3"/>
      <c r="E136" s="3"/>
      <c r="H136" s="3"/>
    </row>
    <row r="137" spans="2:8" x14ac:dyDescent="0.2">
      <c r="B137" s="3"/>
      <c r="C137" s="5"/>
      <c r="D137" s="3"/>
      <c r="E137" s="3"/>
      <c r="H137" s="3"/>
    </row>
    <row r="138" spans="2:8" x14ac:dyDescent="0.2">
      <c r="B138" s="3"/>
      <c r="C138" s="5"/>
      <c r="D138" s="3"/>
      <c r="E138" s="3"/>
      <c r="H138" s="3"/>
    </row>
    <row r="139" spans="2:8" x14ac:dyDescent="0.2">
      <c r="B139" s="3"/>
      <c r="C139" s="5"/>
      <c r="D139" s="3"/>
      <c r="E139" s="3"/>
      <c r="H139" s="3"/>
    </row>
    <row r="140" spans="2:8" x14ac:dyDescent="0.2">
      <c r="B140" s="3"/>
      <c r="C140" s="5"/>
      <c r="D140" s="3"/>
      <c r="E140" s="3"/>
      <c r="H140" s="3"/>
    </row>
    <row r="141" spans="2:8" x14ac:dyDescent="0.2">
      <c r="B141" s="3"/>
      <c r="C141" s="5"/>
      <c r="D141" s="3"/>
      <c r="E141" s="3"/>
      <c r="H141" s="3"/>
    </row>
    <row r="142" spans="2:8" x14ac:dyDescent="0.2">
      <c r="B142" s="3"/>
      <c r="C142" s="5"/>
      <c r="D142" s="3"/>
      <c r="E142" s="3"/>
      <c r="H142" s="3"/>
    </row>
    <row r="143" spans="2:8" x14ac:dyDescent="0.2">
      <c r="B143" s="3"/>
      <c r="C143" s="5"/>
      <c r="D143" s="3"/>
      <c r="E143" s="3"/>
      <c r="H143" s="3"/>
    </row>
    <row r="144" spans="2:8" x14ac:dyDescent="0.2">
      <c r="B144" s="3"/>
      <c r="C144" s="5"/>
      <c r="D144" s="3"/>
      <c r="E144" s="3"/>
      <c r="H144" s="3"/>
    </row>
    <row r="145" spans="2:8" x14ac:dyDescent="0.2">
      <c r="B145" s="3"/>
      <c r="C145" s="5"/>
      <c r="D145" s="3"/>
      <c r="E145" s="3"/>
      <c r="H145" s="3"/>
    </row>
    <row r="146" spans="2:8" x14ac:dyDescent="0.2">
      <c r="B146" s="3"/>
      <c r="C146" s="5"/>
      <c r="D146" s="3"/>
      <c r="E146" s="3"/>
      <c r="H146" s="3"/>
    </row>
    <row r="147" spans="2:8" x14ac:dyDescent="0.2">
      <c r="B147" s="3"/>
      <c r="C147" s="5"/>
      <c r="D147" s="3"/>
      <c r="E147" s="3"/>
      <c r="H147" s="3"/>
    </row>
    <row r="148" spans="2:8" x14ac:dyDescent="0.2">
      <c r="B148" s="3"/>
      <c r="C148" s="5"/>
      <c r="D148" s="3"/>
      <c r="E148" s="3"/>
      <c r="H148" s="3"/>
    </row>
    <row r="149" spans="2:8" x14ac:dyDescent="0.2">
      <c r="B149" s="3"/>
      <c r="C149" s="5"/>
      <c r="D149" s="3"/>
      <c r="E149" s="3"/>
      <c r="H149" s="3"/>
    </row>
    <row r="150" spans="2:8" x14ac:dyDescent="0.2">
      <c r="B150" s="3"/>
      <c r="C150" s="5"/>
      <c r="D150" s="3"/>
      <c r="E150" s="3"/>
      <c r="H150" s="3"/>
    </row>
    <row r="151" spans="2:8" x14ac:dyDescent="0.2">
      <c r="B151" s="3"/>
      <c r="C151" s="5"/>
      <c r="D151" s="3"/>
      <c r="E151" s="3"/>
      <c r="H151" s="3"/>
    </row>
    <row r="152" spans="2:8" x14ac:dyDescent="0.2">
      <c r="B152" s="3"/>
      <c r="C152" s="5"/>
      <c r="D152" s="3"/>
      <c r="E152" s="3"/>
      <c r="H152" s="3"/>
    </row>
    <row r="153" spans="2:8" x14ac:dyDescent="0.2">
      <c r="B153" s="3"/>
      <c r="C153" s="5"/>
      <c r="D153" s="3"/>
      <c r="E153" s="3"/>
      <c r="H153" s="3"/>
    </row>
    <row r="154" spans="2:8" x14ac:dyDescent="0.2">
      <c r="B154" s="3"/>
      <c r="C154" s="5"/>
      <c r="D154" s="3"/>
      <c r="E154" s="3"/>
      <c r="H154" s="3"/>
    </row>
    <row r="155" spans="2:8" x14ac:dyDescent="0.2">
      <c r="B155" s="3"/>
      <c r="C155" s="5"/>
      <c r="D155" s="3"/>
      <c r="E155" s="3"/>
      <c r="H155" s="3"/>
    </row>
    <row r="156" spans="2:8" x14ac:dyDescent="0.2">
      <c r="B156" s="3"/>
      <c r="C156" s="5"/>
      <c r="D156" s="3"/>
      <c r="E156" s="3"/>
      <c r="H156" s="3"/>
    </row>
    <row r="157" spans="2:8" x14ac:dyDescent="0.2">
      <c r="B157" s="3"/>
      <c r="C157" s="5"/>
      <c r="D157" s="3"/>
      <c r="E157" s="3"/>
      <c r="H157" s="3"/>
    </row>
    <row r="158" spans="2:8" x14ac:dyDescent="0.2">
      <c r="B158" s="3"/>
      <c r="C158" s="5"/>
      <c r="D158" s="3"/>
      <c r="E158" s="3"/>
      <c r="H158" s="3"/>
    </row>
    <row r="159" spans="2:8" x14ac:dyDescent="0.2">
      <c r="B159" s="3"/>
      <c r="C159" s="5"/>
      <c r="D159" s="3"/>
      <c r="E159" s="3"/>
      <c r="H159" s="3"/>
    </row>
    <row r="160" spans="2:8" x14ac:dyDescent="0.2">
      <c r="B160" s="3"/>
      <c r="C160" s="5"/>
      <c r="D160" s="3"/>
      <c r="E160" s="3"/>
      <c r="H160" s="3"/>
    </row>
    <row r="161" spans="2:8" x14ac:dyDescent="0.2">
      <c r="B161" s="3"/>
      <c r="C161" s="5"/>
      <c r="D161" s="3"/>
      <c r="E161" s="3"/>
      <c r="H161" s="3"/>
    </row>
    <row r="162" spans="2:8" x14ac:dyDescent="0.2">
      <c r="B162" s="3"/>
      <c r="C162" s="5"/>
      <c r="D162" s="3"/>
      <c r="E162" s="3"/>
      <c r="H162" s="3"/>
    </row>
    <row r="163" spans="2:8" x14ac:dyDescent="0.2">
      <c r="B163" s="3"/>
      <c r="C163" s="5"/>
      <c r="D163" s="3"/>
      <c r="E163" s="3"/>
      <c r="H163" s="3"/>
    </row>
    <row r="164" spans="2:8" x14ac:dyDescent="0.2">
      <c r="B164" s="3"/>
      <c r="C164" s="5"/>
      <c r="D164" s="3"/>
      <c r="E164" s="3"/>
      <c r="H164" s="3"/>
    </row>
    <row r="165" spans="2:8" x14ac:dyDescent="0.2">
      <c r="B165" s="3"/>
      <c r="C165" s="5"/>
      <c r="D165" s="3"/>
      <c r="E165" s="3"/>
      <c r="H165" s="3"/>
    </row>
    <row r="166" spans="2:8" x14ac:dyDescent="0.2">
      <c r="B166" s="3"/>
      <c r="C166" s="5"/>
      <c r="D166" s="3"/>
      <c r="E166" s="3"/>
      <c r="H166" s="3"/>
    </row>
    <row r="167" spans="2:8" x14ac:dyDescent="0.2">
      <c r="B167" s="3"/>
      <c r="C167" s="5"/>
      <c r="D167" s="3"/>
      <c r="E167" s="3"/>
      <c r="H167" s="3"/>
    </row>
    <row r="168" spans="2:8" x14ac:dyDescent="0.2">
      <c r="B168" s="3"/>
      <c r="C168" s="5"/>
      <c r="D168" s="3"/>
      <c r="E168" s="3"/>
      <c r="H168" s="3"/>
    </row>
    <row r="169" spans="2:8" x14ac:dyDescent="0.2">
      <c r="B169" s="3"/>
      <c r="C169" s="5"/>
      <c r="D169" s="3"/>
      <c r="E169" s="3"/>
      <c r="H169" s="3"/>
    </row>
    <row r="170" spans="2:8" x14ac:dyDescent="0.2">
      <c r="B170" s="3"/>
      <c r="C170" s="5"/>
      <c r="D170" s="3"/>
      <c r="E170" s="3"/>
      <c r="H170" s="3"/>
    </row>
    <row r="171" spans="2:8" x14ac:dyDescent="0.2">
      <c r="B171" s="3"/>
      <c r="C171" s="5"/>
      <c r="D171" s="3"/>
      <c r="E171" s="3"/>
      <c r="H171" s="3"/>
    </row>
    <row r="172" spans="2:8" x14ac:dyDescent="0.2">
      <c r="B172" s="3"/>
      <c r="C172" s="5"/>
      <c r="D172" s="3"/>
      <c r="E172" s="3"/>
      <c r="H172" s="3"/>
    </row>
    <row r="173" spans="2:8" x14ac:dyDescent="0.2">
      <c r="B173" s="3"/>
      <c r="C173" s="5"/>
      <c r="D173" s="3"/>
      <c r="E173" s="3"/>
      <c r="H173" s="3"/>
    </row>
    <row r="174" spans="2:8" x14ac:dyDescent="0.2">
      <c r="B174" s="3"/>
      <c r="C174" s="5"/>
      <c r="D174" s="3"/>
      <c r="E174" s="3"/>
      <c r="H174" s="3"/>
    </row>
    <row r="175" spans="2:8" x14ac:dyDescent="0.2">
      <c r="B175" s="3"/>
      <c r="C175" s="5"/>
      <c r="D175" s="3"/>
      <c r="E175" s="3"/>
      <c r="H175" s="3"/>
    </row>
    <row r="176" spans="2:8" x14ac:dyDescent="0.2">
      <c r="B176" s="3"/>
      <c r="C176" s="5"/>
      <c r="D176" s="3"/>
      <c r="E176" s="3"/>
      <c r="H176" s="3"/>
    </row>
    <row r="177" spans="2:8" x14ac:dyDescent="0.2">
      <c r="B177" s="3"/>
      <c r="C177" s="5"/>
      <c r="D177" s="3"/>
      <c r="E177" s="3"/>
      <c r="H177" s="3"/>
    </row>
    <row r="178" spans="2:8" x14ac:dyDescent="0.2">
      <c r="B178" s="3"/>
      <c r="C178" s="5"/>
      <c r="D178" s="3"/>
      <c r="E178" s="3"/>
      <c r="H178" s="3"/>
    </row>
    <row r="179" spans="2:8" x14ac:dyDescent="0.2">
      <c r="B179" s="3"/>
      <c r="C179" s="5"/>
      <c r="D179" s="3"/>
      <c r="E179" s="3"/>
      <c r="H179" s="3"/>
    </row>
    <row r="180" spans="2:8" x14ac:dyDescent="0.2">
      <c r="B180" s="3"/>
      <c r="C180" s="5"/>
      <c r="D180" s="3"/>
      <c r="E180" s="3"/>
      <c r="H180" s="3"/>
    </row>
    <row r="181" spans="2:8" x14ac:dyDescent="0.2">
      <c r="B181" s="3"/>
      <c r="C181" s="5"/>
      <c r="D181" s="3"/>
      <c r="E181" s="3"/>
      <c r="H181" s="3"/>
    </row>
    <row r="182" spans="2:8" x14ac:dyDescent="0.2">
      <c r="B182" s="3"/>
      <c r="C182" s="5"/>
      <c r="D182" s="3"/>
      <c r="E182" s="3"/>
      <c r="H182" s="3"/>
    </row>
    <row r="183" spans="2:8" x14ac:dyDescent="0.2">
      <c r="B183" s="3"/>
      <c r="C183" s="5"/>
      <c r="D183" s="3"/>
      <c r="E183" s="3"/>
      <c r="H183" s="3"/>
    </row>
    <row r="184" spans="2:8" x14ac:dyDescent="0.2">
      <c r="B184" s="3"/>
      <c r="C184" s="5"/>
      <c r="D184" s="3"/>
      <c r="E184" s="3"/>
      <c r="H184" s="3"/>
    </row>
    <row r="185" spans="2:8" x14ac:dyDescent="0.2">
      <c r="B185" s="3"/>
      <c r="C185" s="5"/>
      <c r="D185" s="3"/>
      <c r="E185" s="3"/>
      <c r="H185" s="3"/>
    </row>
    <row r="186" spans="2:8" x14ac:dyDescent="0.2">
      <c r="B186" s="3"/>
      <c r="C186" s="5"/>
      <c r="D186" s="3"/>
      <c r="E186" s="3"/>
      <c r="H186" s="3"/>
    </row>
    <row r="187" spans="2:8" x14ac:dyDescent="0.2">
      <c r="B187" s="3"/>
      <c r="C187" s="5"/>
      <c r="D187" s="3"/>
      <c r="E187" s="3"/>
      <c r="H187" s="3"/>
    </row>
    <row r="188" spans="2:8" x14ac:dyDescent="0.2">
      <c r="B188" s="3"/>
      <c r="C188" s="5"/>
      <c r="D188" s="3"/>
      <c r="E188" s="3"/>
      <c r="H188" s="3"/>
    </row>
    <row r="189" spans="2:8" x14ac:dyDescent="0.2">
      <c r="B189" s="3"/>
      <c r="C189" s="5"/>
      <c r="D189" s="3"/>
      <c r="E189" s="3"/>
      <c r="H189" s="3"/>
    </row>
    <row r="190" spans="2:8" x14ac:dyDescent="0.2">
      <c r="B190" s="3"/>
      <c r="C190" s="5"/>
      <c r="D190" s="3"/>
      <c r="E190" s="3"/>
      <c r="H190" s="3"/>
    </row>
    <row r="191" spans="2:8" x14ac:dyDescent="0.2">
      <c r="B191" s="3"/>
      <c r="C191" s="5"/>
      <c r="D191" s="3"/>
      <c r="E191" s="3"/>
      <c r="H191" s="3"/>
    </row>
    <row r="192" spans="2:8" x14ac:dyDescent="0.2">
      <c r="B192" s="3"/>
      <c r="C192" s="5"/>
      <c r="D192" s="3"/>
      <c r="E192" s="3"/>
      <c r="H192" s="3"/>
    </row>
    <row r="193" spans="2:8" x14ac:dyDescent="0.2">
      <c r="B193" s="3"/>
      <c r="C193" s="5"/>
      <c r="D193" s="3"/>
      <c r="E193" s="3"/>
      <c r="H193" s="3"/>
    </row>
    <row r="194" spans="2:8" x14ac:dyDescent="0.2">
      <c r="B194" s="3"/>
      <c r="C194" s="5"/>
      <c r="D194" s="3"/>
      <c r="E194" s="3"/>
      <c r="H194" s="3"/>
    </row>
    <row r="195" spans="2:8" x14ac:dyDescent="0.2">
      <c r="B195" s="3"/>
      <c r="C195" s="5"/>
      <c r="D195" s="3"/>
      <c r="E195" s="3"/>
      <c r="H195" s="3"/>
    </row>
    <row r="196" spans="2:8" x14ac:dyDescent="0.2">
      <c r="B196" s="3"/>
      <c r="C196" s="5"/>
      <c r="D196" s="3"/>
      <c r="E196" s="3"/>
      <c r="H196" s="3"/>
    </row>
    <row r="197" spans="2:8" x14ac:dyDescent="0.2">
      <c r="B197" s="3"/>
      <c r="C197" s="5"/>
      <c r="D197" s="3"/>
      <c r="E197" s="3"/>
      <c r="H197" s="3"/>
    </row>
    <row r="198" spans="2:8" x14ac:dyDescent="0.2">
      <c r="B198" s="3"/>
      <c r="C198" s="5"/>
      <c r="D198" s="3"/>
      <c r="E198" s="3"/>
      <c r="H198" s="3"/>
    </row>
    <row r="199" spans="2:8" x14ac:dyDescent="0.2">
      <c r="B199" s="3"/>
      <c r="C199" s="5"/>
      <c r="D199" s="3"/>
      <c r="E199" s="3"/>
      <c r="H199" s="3"/>
    </row>
    <row r="200" spans="2:8" x14ac:dyDescent="0.2">
      <c r="B200" s="3"/>
      <c r="C200" s="5"/>
      <c r="D200" s="3"/>
      <c r="E200" s="3"/>
      <c r="H200" s="3"/>
    </row>
    <row r="201" spans="2:8" x14ac:dyDescent="0.2">
      <c r="B201" s="3"/>
      <c r="C201" s="5"/>
      <c r="D201" s="3"/>
      <c r="E201" s="3"/>
      <c r="H201" s="3"/>
    </row>
    <row r="202" spans="2:8" x14ac:dyDescent="0.2">
      <c r="B202" s="3"/>
      <c r="C202" s="5"/>
      <c r="D202" s="3"/>
      <c r="E202" s="3"/>
      <c r="H202" s="3"/>
    </row>
    <row r="203" spans="2:8" x14ac:dyDescent="0.2">
      <c r="B203" s="3"/>
      <c r="C203" s="5"/>
      <c r="D203" s="3"/>
      <c r="E203" s="3"/>
      <c r="H203" s="3"/>
    </row>
    <row r="204" spans="2:8" x14ac:dyDescent="0.2">
      <c r="B204" s="3"/>
      <c r="C204" s="5"/>
      <c r="D204" s="3"/>
      <c r="E204" s="3"/>
      <c r="H204" s="3"/>
    </row>
    <row r="205" spans="2:8" x14ac:dyDescent="0.2">
      <c r="B205" s="3"/>
      <c r="C205" s="5"/>
      <c r="D205" s="3"/>
      <c r="E205" s="3"/>
      <c r="H205" s="3"/>
    </row>
    <row r="206" spans="2:8" x14ac:dyDescent="0.2">
      <c r="B206" s="3"/>
      <c r="C206" s="5"/>
      <c r="D206" s="3"/>
      <c r="E206" s="3"/>
      <c r="H206" s="3"/>
    </row>
    <row r="207" spans="2:8" x14ac:dyDescent="0.2">
      <c r="B207" s="3"/>
      <c r="C207" s="5"/>
      <c r="D207" s="3"/>
      <c r="E207" s="3"/>
      <c r="H207" s="3"/>
    </row>
    <row r="208" spans="2:8" x14ac:dyDescent="0.2">
      <c r="B208" s="3"/>
      <c r="C208" s="5"/>
      <c r="D208" s="3"/>
      <c r="E208" s="3"/>
      <c r="H208" s="3"/>
    </row>
    <row r="209" spans="2:8" x14ac:dyDescent="0.2">
      <c r="B209" s="3"/>
      <c r="C209" s="5"/>
      <c r="D209" s="3"/>
      <c r="E209" s="3"/>
      <c r="H209" s="3"/>
    </row>
    <row r="210" spans="2:8" x14ac:dyDescent="0.2">
      <c r="B210" s="3"/>
      <c r="C210" s="5"/>
      <c r="D210" s="3"/>
      <c r="E210" s="3"/>
      <c r="H210" s="3"/>
    </row>
    <row r="211" spans="2:8" x14ac:dyDescent="0.2">
      <c r="B211" s="3"/>
      <c r="C211" s="5"/>
      <c r="D211" s="3"/>
      <c r="E211" s="3"/>
      <c r="H211" s="3"/>
    </row>
    <row r="212" spans="2:8" x14ac:dyDescent="0.2">
      <c r="B212" s="3"/>
      <c r="C212" s="5"/>
      <c r="D212" s="3"/>
      <c r="E212" s="3"/>
      <c r="H212" s="3"/>
    </row>
    <row r="213" spans="2:8" x14ac:dyDescent="0.2">
      <c r="B213" s="3"/>
      <c r="C213" s="5"/>
      <c r="D213" s="3"/>
      <c r="E213" s="3"/>
      <c r="H213" s="3"/>
    </row>
    <row r="214" spans="2:8" x14ac:dyDescent="0.2">
      <c r="B214" s="3"/>
      <c r="C214" s="5"/>
      <c r="D214" s="3"/>
      <c r="E214" s="3"/>
      <c r="H214" s="3"/>
    </row>
    <row r="215" spans="2:8" x14ac:dyDescent="0.2">
      <c r="B215" s="3"/>
      <c r="C215" s="5"/>
      <c r="D215" s="3"/>
      <c r="E215" s="3"/>
      <c r="H215" s="3"/>
    </row>
    <row r="216" spans="2:8" x14ac:dyDescent="0.2">
      <c r="B216" s="3"/>
      <c r="C216" s="5"/>
      <c r="D216" s="3"/>
      <c r="E216" s="3"/>
      <c r="H216" s="3"/>
    </row>
    <row r="217" spans="2:8" x14ac:dyDescent="0.2">
      <c r="B217" s="3"/>
      <c r="C217" s="5"/>
      <c r="D217" s="3"/>
      <c r="E217" s="3"/>
      <c r="H217" s="3"/>
    </row>
    <row r="218" spans="2:8" x14ac:dyDescent="0.2">
      <c r="B218" s="3"/>
      <c r="C218" s="5"/>
      <c r="D218" s="3"/>
      <c r="E218" s="3"/>
      <c r="H218" s="3"/>
    </row>
    <row r="219" spans="2:8" x14ac:dyDescent="0.2">
      <c r="B219" s="3"/>
      <c r="C219" s="5"/>
      <c r="D219" s="3"/>
      <c r="E219" s="3"/>
      <c r="H219" s="3"/>
    </row>
    <row r="220" spans="2:8" x14ac:dyDescent="0.2">
      <c r="B220" s="3"/>
      <c r="C220" s="5"/>
      <c r="D220" s="3"/>
      <c r="E220" s="3"/>
      <c r="H220" s="3"/>
    </row>
    <row r="221" spans="2:8" x14ac:dyDescent="0.2">
      <c r="B221" s="3"/>
      <c r="C221" s="5"/>
      <c r="D221" s="3"/>
      <c r="E221" s="3"/>
      <c r="H221" s="3"/>
    </row>
    <row r="222" spans="2:8" x14ac:dyDescent="0.2">
      <c r="B222" s="3"/>
      <c r="C222" s="5"/>
      <c r="D222" s="3"/>
      <c r="E222" s="3"/>
      <c r="H222" s="3"/>
    </row>
    <row r="223" spans="2:8" x14ac:dyDescent="0.2">
      <c r="B223" s="3"/>
      <c r="C223" s="5"/>
      <c r="D223" s="3"/>
      <c r="E223" s="3"/>
      <c r="H223" s="3"/>
    </row>
    <row r="224" spans="2:8" x14ac:dyDescent="0.2">
      <c r="B224" s="3"/>
      <c r="C224" s="5"/>
      <c r="D224" s="3"/>
      <c r="E224" s="3"/>
      <c r="H224" s="3"/>
    </row>
    <row r="225" spans="2:8" x14ac:dyDescent="0.2">
      <c r="B225" s="3"/>
      <c r="C225" s="5"/>
      <c r="D225" s="3"/>
      <c r="E225" s="3"/>
      <c r="H225" s="3"/>
    </row>
    <row r="226" spans="2:8" x14ac:dyDescent="0.2">
      <c r="B226" s="3"/>
      <c r="C226" s="5"/>
      <c r="D226" s="3"/>
      <c r="E226" s="3"/>
      <c r="H226" s="3"/>
    </row>
    <row r="227" spans="2:8" x14ac:dyDescent="0.2">
      <c r="B227" s="3"/>
      <c r="C227" s="5"/>
      <c r="D227" s="3"/>
      <c r="E227" s="3"/>
      <c r="H227" s="3"/>
    </row>
    <row r="228" spans="2:8" x14ac:dyDescent="0.2">
      <c r="B228" s="3"/>
      <c r="C228" s="5"/>
      <c r="D228" s="3"/>
      <c r="E228" s="3"/>
      <c r="H228" s="3"/>
    </row>
    <row r="229" spans="2:8" x14ac:dyDescent="0.2">
      <c r="B229" s="3"/>
      <c r="C229" s="5"/>
      <c r="D229" s="3"/>
      <c r="E229" s="3"/>
      <c r="H229" s="3"/>
    </row>
    <row r="230" spans="2:8" x14ac:dyDescent="0.2">
      <c r="B230" s="3"/>
      <c r="C230" s="5"/>
      <c r="D230" s="3"/>
      <c r="E230" s="3"/>
      <c r="H230" s="3"/>
    </row>
    <row r="231" spans="2:8" x14ac:dyDescent="0.2">
      <c r="B231" s="3"/>
      <c r="C231" s="5"/>
      <c r="D231" s="3"/>
      <c r="E231" s="3"/>
      <c r="H231" s="3"/>
    </row>
    <row r="232" spans="2:8" x14ac:dyDescent="0.2">
      <c r="B232" s="3"/>
      <c r="C232" s="5"/>
      <c r="D232" s="3"/>
      <c r="E232" s="3"/>
      <c r="H232" s="3"/>
    </row>
    <row r="233" spans="2:8" x14ac:dyDescent="0.2">
      <c r="B233" s="3"/>
      <c r="C233" s="5"/>
      <c r="D233" s="3"/>
      <c r="E233" s="3"/>
      <c r="H233" s="3"/>
    </row>
    <row r="234" spans="2:8" x14ac:dyDescent="0.2">
      <c r="B234" s="3"/>
      <c r="C234" s="5"/>
      <c r="D234" s="3"/>
      <c r="E234" s="3"/>
      <c r="H234" s="3"/>
    </row>
    <row r="235" spans="2:8" x14ac:dyDescent="0.2">
      <c r="B235" s="3"/>
      <c r="C235" s="5"/>
      <c r="D235" s="3"/>
      <c r="E235" s="3"/>
      <c r="H235" s="3"/>
    </row>
    <row r="236" spans="2:8" x14ac:dyDescent="0.2">
      <c r="B236" s="3"/>
      <c r="C236" s="5"/>
      <c r="D236" s="3"/>
      <c r="E236" s="3"/>
      <c r="H236" s="3"/>
    </row>
    <row r="237" spans="2:8" x14ac:dyDescent="0.2">
      <c r="B237" s="3"/>
      <c r="C237" s="5"/>
      <c r="D237" s="3"/>
      <c r="E237" s="3"/>
      <c r="H237" s="3"/>
    </row>
    <row r="238" spans="2:8" x14ac:dyDescent="0.2">
      <c r="B238" s="3"/>
      <c r="C238" s="5"/>
      <c r="D238" s="3"/>
      <c r="E238" s="3"/>
      <c r="H238" s="3"/>
    </row>
    <row r="239" spans="2:8" x14ac:dyDescent="0.2">
      <c r="B239" s="3"/>
      <c r="C239" s="5"/>
      <c r="D239" s="3"/>
      <c r="E239" s="3"/>
      <c r="H239" s="3"/>
    </row>
    <row r="240" spans="2:8" x14ac:dyDescent="0.2">
      <c r="B240" s="3"/>
      <c r="C240" s="5"/>
      <c r="D240" s="3"/>
      <c r="E240" s="3"/>
      <c r="H240" s="3"/>
    </row>
    <row r="241" spans="2:8" x14ac:dyDescent="0.2">
      <c r="B241" s="3"/>
      <c r="C241" s="5"/>
      <c r="D241" s="3"/>
      <c r="E241" s="3"/>
      <c r="H241" s="3"/>
    </row>
    <row r="242" spans="2:8" x14ac:dyDescent="0.2">
      <c r="B242" s="3"/>
      <c r="C242" s="5"/>
      <c r="D242" s="3"/>
      <c r="E242" s="3"/>
      <c r="H242" s="3"/>
    </row>
    <row r="243" spans="2:8" x14ac:dyDescent="0.2">
      <c r="B243" s="3"/>
      <c r="C243" s="5"/>
      <c r="D243" s="3"/>
      <c r="E243" s="3"/>
      <c r="H243" s="3"/>
    </row>
    <row r="244" spans="2:8" x14ac:dyDescent="0.2">
      <c r="B244" s="3"/>
      <c r="C244" s="5"/>
      <c r="D244" s="3"/>
      <c r="E244" s="3"/>
      <c r="H244" s="3"/>
    </row>
    <row r="245" spans="2:8" x14ac:dyDescent="0.2">
      <c r="B245" s="3"/>
      <c r="C245" s="5"/>
      <c r="D245" s="3"/>
      <c r="E245" s="3"/>
      <c r="H245" s="3"/>
    </row>
    <row r="246" spans="2:8" x14ac:dyDescent="0.2">
      <c r="B246" s="3"/>
      <c r="C246" s="5"/>
      <c r="D246" s="3"/>
      <c r="E246" s="3"/>
      <c r="H246" s="3"/>
    </row>
    <row r="247" spans="2:8" x14ac:dyDescent="0.2">
      <c r="B247" s="3"/>
      <c r="C247" s="5"/>
      <c r="D247" s="3"/>
      <c r="E247" s="3"/>
      <c r="H247" s="3"/>
    </row>
    <row r="248" spans="2:8" x14ac:dyDescent="0.2">
      <c r="B248" s="3"/>
      <c r="C248" s="5"/>
      <c r="D248" s="3"/>
      <c r="E248" s="3"/>
      <c r="H248" s="3"/>
    </row>
    <row r="249" spans="2:8" x14ac:dyDescent="0.2">
      <c r="B249" s="3"/>
      <c r="C249" s="5"/>
      <c r="D249" s="3"/>
      <c r="E249" s="3"/>
      <c r="H249" s="3"/>
    </row>
    <row r="250" spans="2:8" x14ac:dyDescent="0.2">
      <c r="B250" s="3"/>
      <c r="C250" s="5"/>
      <c r="D250" s="3"/>
      <c r="E250" s="3"/>
      <c r="H250" s="3"/>
    </row>
    <row r="251" spans="2:8" x14ac:dyDescent="0.2">
      <c r="B251" s="3"/>
      <c r="C251" s="5"/>
      <c r="D251" s="3"/>
      <c r="E251" s="3"/>
      <c r="H251" s="3"/>
    </row>
    <row r="252" spans="2:8" x14ac:dyDescent="0.2">
      <c r="B252" s="3"/>
      <c r="C252" s="5"/>
      <c r="D252" s="3"/>
      <c r="E252" s="3"/>
      <c r="H252" s="3"/>
    </row>
    <row r="253" spans="2:8" x14ac:dyDescent="0.2">
      <c r="B253" s="3"/>
      <c r="C253" s="5"/>
      <c r="D253" s="3"/>
      <c r="E253" s="3"/>
      <c r="H253" s="3"/>
    </row>
    <row r="254" spans="2:8" x14ac:dyDescent="0.2">
      <c r="B254" s="3"/>
      <c r="C254" s="5"/>
      <c r="D254" s="3"/>
      <c r="E254" s="3"/>
      <c r="H254" s="3"/>
    </row>
    <row r="255" spans="2:8" x14ac:dyDescent="0.2">
      <c r="B255" s="3"/>
      <c r="C255" s="5"/>
      <c r="D255" s="3"/>
      <c r="E255" s="3"/>
      <c r="H255" s="3"/>
    </row>
    <row r="256" spans="2:8" x14ac:dyDescent="0.2">
      <c r="B256" s="3"/>
      <c r="C256" s="5"/>
      <c r="D256" s="3"/>
      <c r="E256" s="3"/>
      <c r="H256" s="3"/>
    </row>
    <row r="257" spans="2:8" x14ac:dyDescent="0.2">
      <c r="B257" s="3"/>
      <c r="C257" s="5"/>
      <c r="D257" s="3"/>
      <c r="E257" s="3"/>
      <c r="H257" s="3"/>
    </row>
    <row r="258" spans="2:8" x14ac:dyDescent="0.2">
      <c r="B258" s="3"/>
      <c r="C258" s="5"/>
      <c r="D258" s="3"/>
      <c r="E258" s="3"/>
      <c r="H258" s="3"/>
    </row>
    <row r="259" spans="2:8" x14ac:dyDescent="0.2">
      <c r="B259" s="3"/>
      <c r="C259" s="5"/>
      <c r="D259" s="3"/>
      <c r="E259" s="3"/>
      <c r="H259" s="3"/>
    </row>
    <row r="260" spans="2:8" x14ac:dyDescent="0.2">
      <c r="B260" s="3"/>
      <c r="C260" s="5"/>
      <c r="D260" s="3"/>
      <c r="E260" s="3"/>
      <c r="H260" s="3"/>
    </row>
    <row r="261" spans="2:8" x14ac:dyDescent="0.2">
      <c r="B261" s="3"/>
      <c r="C261" s="5"/>
      <c r="D261" s="3"/>
      <c r="E261" s="3"/>
      <c r="H261" s="3"/>
    </row>
    <row r="262" spans="2:8" x14ac:dyDescent="0.2">
      <c r="B262" s="3"/>
      <c r="C262" s="5"/>
      <c r="D262" s="3"/>
      <c r="E262" s="3"/>
      <c r="H262" s="3"/>
    </row>
    <row r="263" spans="2:8" x14ac:dyDescent="0.2">
      <c r="B263" s="3"/>
      <c r="C263" s="5"/>
      <c r="D263" s="3"/>
      <c r="E263" s="3"/>
      <c r="H263" s="3"/>
    </row>
    <row r="264" spans="2:8" x14ac:dyDescent="0.2">
      <c r="B264" s="3"/>
      <c r="C264" s="5"/>
      <c r="D264" s="3"/>
      <c r="E264" s="3"/>
      <c r="H264" s="3"/>
    </row>
    <row r="265" spans="2:8" x14ac:dyDescent="0.2">
      <c r="B265" s="3"/>
      <c r="C265" s="5"/>
      <c r="D265" s="3"/>
      <c r="E265" s="3"/>
      <c r="H265" s="3"/>
    </row>
    <row r="266" spans="2:8" x14ac:dyDescent="0.2">
      <c r="B266" s="3"/>
      <c r="C266" s="5"/>
      <c r="D266" s="3"/>
      <c r="E266" s="3"/>
      <c r="H266" s="3"/>
    </row>
    <row r="267" spans="2:8" x14ac:dyDescent="0.2">
      <c r="B267" s="3"/>
      <c r="C267" s="5"/>
      <c r="D267" s="3"/>
      <c r="E267" s="3"/>
      <c r="H267" s="3"/>
    </row>
    <row r="268" spans="2:8" x14ac:dyDescent="0.2">
      <c r="B268" s="3"/>
      <c r="C268" s="5"/>
      <c r="D268" s="3"/>
      <c r="E268" s="3"/>
      <c r="H268" s="3"/>
    </row>
    <row r="269" spans="2:8" x14ac:dyDescent="0.2">
      <c r="B269" s="3"/>
      <c r="C269" s="5"/>
      <c r="D269" s="3"/>
      <c r="E269" s="3"/>
      <c r="H269" s="3"/>
    </row>
    <row r="270" spans="2:8" x14ac:dyDescent="0.2">
      <c r="B270" s="3"/>
      <c r="C270" s="5"/>
      <c r="D270" s="3"/>
      <c r="E270" s="3"/>
      <c r="H270" s="3"/>
    </row>
    <row r="271" spans="2:8" x14ac:dyDescent="0.2">
      <c r="B271" s="3"/>
      <c r="C271" s="5"/>
      <c r="D271" s="3"/>
      <c r="E271" s="3"/>
      <c r="H271" s="3"/>
    </row>
    <row r="272" spans="2:8" x14ac:dyDescent="0.2">
      <c r="B272" s="3"/>
      <c r="C272" s="5"/>
      <c r="D272" s="3"/>
      <c r="E272" s="3"/>
      <c r="H272" s="3"/>
    </row>
    <row r="273" spans="2:8" x14ac:dyDescent="0.2">
      <c r="B273" s="3"/>
      <c r="C273" s="5"/>
      <c r="D273" s="3"/>
      <c r="E273" s="3"/>
      <c r="H273" s="3"/>
    </row>
    <row r="274" spans="2:8" x14ac:dyDescent="0.2">
      <c r="B274" s="3"/>
      <c r="C274" s="5"/>
      <c r="D274" s="3"/>
      <c r="E274" s="3"/>
      <c r="H274" s="3"/>
    </row>
    <row r="275" spans="2:8" x14ac:dyDescent="0.2">
      <c r="B275" s="3"/>
      <c r="C275" s="5"/>
      <c r="D275" s="3"/>
      <c r="E275" s="3"/>
      <c r="H275" s="3"/>
    </row>
    <row r="276" spans="2:8" x14ac:dyDescent="0.2">
      <c r="B276" s="3"/>
      <c r="C276" s="5"/>
      <c r="D276" s="3"/>
      <c r="E276" s="3"/>
      <c r="H276" s="3"/>
    </row>
    <row r="277" spans="2:8" x14ac:dyDescent="0.2">
      <c r="B277" s="3"/>
      <c r="C277" s="5"/>
      <c r="D277" s="3"/>
      <c r="E277" s="3"/>
      <c r="H277" s="3"/>
    </row>
    <row r="278" spans="2:8" x14ac:dyDescent="0.2">
      <c r="B278" s="3"/>
      <c r="C278" s="5"/>
      <c r="D278" s="3"/>
      <c r="E278" s="3"/>
      <c r="H278" s="3"/>
    </row>
    <row r="279" spans="2:8" x14ac:dyDescent="0.2">
      <c r="B279" s="3"/>
      <c r="C279" s="5"/>
      <c r="D279" s="3"/>
      <c r="E279" s="3"/>
      <c r="H279" s="3"/>
    </row>
    <row r="280" spans="2:8" x14ac:dyDescent="0.2">
      <c r="B280" s="3"/>
      <c r="C280" s="5"/>
      <c r="D280" s="3"/>
      <c r="E280" s="3"/>
      <c r="H280" s="3"/>
    </row>
    <row r="281" spans="2:8" x14ac:dyDescent="0.2">
      <c r="B281" s="3"/>
      <c r="C281" s="5"/>
      <c r="D281" s="3"/>
      <c r="E281" s="3"/>
      <c r="H281" s="3"/>
    </row>
    <row r="282" spans="2:8" x14ac:dyDescent="0.2">
      <c r="B282" s="3"/>
      <c r="C282" s="5"/>
      <c r="D282" s="3"/>
      <c r="E282" s="3"/>
      <c r="H282" s="3"/>
    </row>
    <row r="283" spans="2:8" x14ac:dyDescent="0.2">
      <c r="B283" s="3"/>
      <c r="C283" s="5"/>
      <c r="D283" s="3"/>
      <c r="E283" s="3"/>
      <c r="H283" s="3"/>
    </row>
    <row r="284" spans="2:8" x14ac:dyDescent="0.2">
      <c r="B284" s="3"/>
      <c r="C284" s="5"/>
      <c r="D284" s="3"/>
      <c r="E284" s="3"/>
      <c r="H284" s="3"/>
    </row>
    <row r="285" spans="2:8" x14ac:dyDescent="0.2">
      <c r="B285" s="3"/>
      <c r="C285" s="5"/>
      <c r="D285" s="3"/>
      <c r="E285" s="3"/>
      <c r="H285" s="3"/>
    </row>
    <row r="286" spans="2:8" x14ac:dyDescent="0.2">
      <c r="B286" s="3"/>
      <c r="C286" s="5"/>
      <c r="D286" s="3"/>
      <c r="E286" s="3"/>
      <c r="H286" s="3"/>
    </row>
    <row r="287" spans="2:8" x14ac:dyDescent="0.2">
      <c r="B287" s="3"/>
      <c r="C287" s="5"/>
      <c r="D287" s="3"/>
      <c r="E287" s="3"/>
      <c r="H287" s="3"/>
    </row>
    <row r="288" spans="2:8" x14ac:dyDescent="0.2">
      <c r="B288" s="3"/>
      <c r="C288" s="5"/>
      <c r="D288" s="3"/>
      <c r="E288" s="3"/>
      <c r="H288" s="3"/>
    </row>
    <row r="289" spans="2:8" x14ac:dyDescent="0.2">
      <c r="B289" s="3"/>
      <c r="C289" s="5"/>
      <c r="D289" s="3"/>
      <c r="E289" s="3"/>
      <c r="H289" s="3"/>
    </row>
    <row r="290" spans="2:8" x14ac:dyDescent="0.2">
      <c r="B290" s="3"/>
      <c r="C290" s="5"/>
      <c r="D290" s="3"/>
      <c r="E290" s="3"/>
      <c r="H290" s="3"/>
    </row>
    <row r="291" spans="2:8" x14ac:dyDescent="0.2">
      <c r="B291" s="3"/>
      <c r="C291" s="5"/>
      <c r="D291" s="3"/>
      <c r="E291" s="3"/>
      <c r="H291" s="3"/>
    </row>
    <row r="292" spans="2:8" x14ac:dyDescent="0.2">
      <c r="B292" s="3"/>
      <c r="C292" s="5"/>
      <c r="D292" s="3"/>
      <c r="E292" s="3"/>
      <c r="H292" s="3"/>
    </row>
    <row r="293" spans="2:8" x14ac:dyDescent="0.2">
      <c r="B293" s="3"/>
      <c r="C293" s="5"/>
      <c r="D293" s="3"/>
      <c r="E293" s="3"/>
      <c r="H293" s="3"/>
    </row>
    <row r="294" spans="2:8" x14ac:dyDescent="0.2">
      <c r="B294" s="3"/>
      <c r="C294" s="5"/>
      <c r="D294" s="3"/>
      <c r="E294" s="3"/>
      <c r="H294" s="3"/>
    </row>
    <row r="295" spans="2:8" x14ac:dyDescent="0.2">
      <c r="B295" s="3"/>
      <c r="C295" s="5"/>
      <c r="D295" s="3"/>
      <c r="E295" s="3"/>
      <c r="H295" s="3"/>
    </row>
    <row r="296" spans="2:8" x14ac:dyDescent="0.2">
      <c r="B296" s="3"/>
      <c r="C296" s="5"/>
      <c r="D296" s="3"/>
      <c r="E296" s="3"/>
      <c r="H296" s="3"/>
    </row>
    <row r="297" spans="2:8" x14ac:dyDescent="0.2">
      <c r="B297" s="3"/>
      <c r="C297" s="5"/>
      <c r="D297" s="3"/>
      <c r="E297" s="3"/>
      <c r="H297" s="3"/>
    </row>
    <row r="298" spans="2:8" x14ac:dyDescent="0.2">
      <c r="B298" s="3"/>
      <c r="C298" s="5"/>
      <c r="D298" s="3"/>
      <c r="E298" s="3"/>
      <c r="H298" s="3"/>
    </row>
    <row r="299" spans="2:8" x14ac:dyDescent="0.2">
      <c r="B299" s="3"/>
      <c r="C299" s="5"/>
      <c r="D299" s="3"/>
      <c r="E299" s="3"/>
      <c r="H299" s="3"/>
    </row>
    <row r="300" spans="2:8" x14ac:dyDescent="0.2">
      <c r="B300" s="3"/>
      <c r="C300" s="5"/>
      <c r="D300" s="3"/>
      <c r="E300" s="3"/>
      <c r="H300" s="3"/>
    </row>
    <row r="301" spans="2:8" x14ac:dyDescent="0.2">
      <c r="B301" s="3"/>
      <c r="C301" s="5"/>
      <c r="D301" s="3"/>
      <c r="E301" s="3"/>
      <c r="H301" s="3"/>
    </row>
    <row r="302" spans="2:8" x14ac:dyDescent="0.2">
      <c r="B302" s="3"/>
      <c r="C302" s="5"/>
      <c r="D302" s="3"/>
      <c r="E302" s="3"/>
      <c r="H302" s="3"/>
    </row>
    <row r="303" spans="2:8" x14ac:dyDescent="0.2">
      <c r="B303" s="3"/>
      <c r="C303" s="5"/>
      <c r="D303" s="3"/>
      <c r="E303" s="3"/>
      <c r="H303" s="3"/>
    </row>
    <row r="304" spans="2:8" x14ac:dyDescent="0.2">
      <c r="B304" s="3"/>
      <c r="C304" s="5"/>
      <c r="D304" s="3"/>
      <c r="E304" s="3"/>
      <c r="H304" s="3"/>
    </row>
    <row r="305" spans="2:8" x14ac:dyDescent="0.2">
      <c r="B305" s="3"/>
      <c r="C305" s="5"/>
      <c r="D305" s="3"/>
      <c r="E305" s="3"/>
      <c r="H305" s="3"/>
    </row>
    <row r="306" spans="2:8" x14ac:dyDescent="0.2">
      <c r="B306" s="3"/>
      <c r="C306" s="5"/>
      <c r="D306" s="3"/>
      <c r="E306" s="3"/>
      <c r="H306" s="3"/>
    </row>
    <row r="307" spans="2:8" x14ac:dyDescent="0.2">
      <c r="B307" s="3"/>
      <c r="C307" s="5"/>
      <c r="D307" s="3"/>
      <c r="E307" s="3"/>
      <c r="H307" s="3"/>
    </row>
    <row r="308" spans="2:8" x14ac:dyDescent="0.2">
      <c r="B308" s="3"/>
      <c r="C308" s="5"/>
      <c r="D308" s="3"/>
      <c r="E308" s="3"/>
      <c r="H308" s="3"/>
    </row>
    <row r="309" spans="2:8" x14ac:dyDescent="0.2">
      <c r="B309" s="3"/>
      <c r="C309" s="5"/>
      <c r="D309" s="3"/>
      <c r="E309" s="3"/>
      <c r="H309" s="3"/>
    </row>
    <row r="310" spans="2:8" x14ac:dyDescent="0.2">
      <c r="B310" s="3"/>
      <c r="C310" s="5"/>
      <c r="D310" s="3"/>
      <c r="E310" s="3"/>
      <c r="H310" s="3"/>
    </row>
    <row r="311" spans="2:8" x14ac:dyDescent="0.2">
      <c r="B311" s="3"/>
      <c r="C311" s="5"/>
      <c r="D311" s="3"/>
      <c r="E311" s="3"/>
      <c r="H311" s="3"/>
    </row>
    <row r="312" spans="2:8" x14ac:dyDescent="0.2">
      <c r="B312" s="3"/>
      <c r="C312" s="5"/>
      <c r="D312" s="3"/>
      <c r="E312" s="3"/>
      <c r="H312" s="3"/>
    </row>
    <row r="313" spans="2:8" x14ac:dyDescent="0.2">
      <c r="B313" s="3"/>
      <c r="C313" s="5"/>
      <c r="D313" s="3"/>
      <c r="E313" s="3"/>
      <c r="H313" s="3"/>
    </row>
    <row r="314" spans="2:8" x14ac:dyDescent="0.2">
      <c r="B314" s="3"/>
      <c r="C314" s="5"/>
      <c r="D314" s="3"/>
      <c r="E314" s="3"/>
      <c r="H314" s="3"/>
    </row>
    <row r="315" spans="2:8" x14ac:dyDescent="0.2">
      <c r="B315" s="3"/>
      <c r="C315" s="5"/>
      <c r="D315" s="3"/>
      <c r="E315" s="3"/>
      <c r="H315" s="3"/>
    </row>
    <row r="316" spans="2:8" x14ac:dyDescent="0.2">
      <c r="B316" s="3"/>
      <c r="C316" s="5"/>
      <c r="D316" s="3"/>
      <c r="E316" s="3"/>
      <c r="H316" s="3"/>
    </row>
    <row r="317" spans="2:8" x14ac:dyDescent="0.2">
      <c r="B317" s="3"/>
      <c r="C317" s="5"/>
      <c r="D317" s="3"/>
      <c r="E317" s="3"/>
      <c r="H317" s="3"/>
    </row>
    <row r="318" spans="2:8" x14ac:dyDescent="0.2">
      <c r="B318" s="3"/>
      <c r="C318" s="5"/>
      <c r="D318" s="3"/>
      <c r="E318" s="3"/>
      <c r="H318" s="3"/>
    </row>
    <row r="319" spans="2:8" x14ac:dyDescent="0.2">
      <c r="B319" s="3"/>
      <c r="C319" s="5"/>
      <c r="D319" s="3"/>
      <c r="E319" s="3"/>
      <c r="H319" s="3"/>
    </row>
    <row r="320" spans="2:8" x14ac:dyDescent="0.2">
      <c r="B320" s="3"/>
      <c r="C320" s="5"/>
      <c r="D320" s="3"/>
      <c r="E320" s="3"/>
      <c r="H320" s="3"/>
    </row>
    <row r="321" spans="2:8" x14ac:dyDescent="0.2">
      <c r="B321" s="3"/>
      <c r="C321" s="5"/>
      <c r="D321" s="3"/>
      <c r="E321" s="3"/>
      <c r="H321" s="3"/>
    </row>
    <row r="322" spans="2:8" x14ac:dyDescent="0.2">
      <c r="B322" s="3"/>
      <c r="C322" s="5"/>
      <c r="D322" s="3"/>
      <c r="E322" s="3"/>
      <c r="H322" s="3"/>
    </row>
    <row r="323" spans="2:8" x14ac:dyDescent="0.2">
      <c r="B323" s="3"/>
      <c r="C323" s="5"/>
      <c r="D323" s="3"/>
      <c r="E323" s="3"/>
      <c r="H323" s="3"/>
    </row>
    <row r="324" spans="2:8" x14ac:dyDescent="0.2">
      <c r="B324" s="3"/>
      <c r="C324" s="5"/>
      <c r="D324" s="3"/>
      <c r="E324" s="3"/>
      <c r="H324" s="3"/>
    </row>
    <row r="325" spans="2:8" x14ac:dyDescent="0.2">
      <c r="B325" s="3"/>
      <c r="C325" s="5"/>
      <c r="D325" s="3"/>
      <c r="E325" s="3"/>
      <c r="H325" s="3"/>
    </row>
    <row r="326" spans="2:8" x14ac:dyDescent="0.2">
      <c r="B326" s="3"/>
      <c r="C326" s="5"/>
      <c r="D326" s="3"/>
      <c r="E326" s="3"/>
      <c r="H326" s="3"/>
    </row>
    <row r="327" spans="2:8" x14ac:dyDescent="0.2">
      <c r="B327" s="3"/>
      <c r="C327" s="5"/>
      <c r="D327" s="3"/>
      <c r="E327" s="3"/>
      <c r="H327" s="3"/>
    </row>
    <row r="328" spans="2:8" x14ac:dyDescent="0.2">
      <c r="B328" s="3"/>
      <c r="C328" s="5"/>
      <c r="D328" s="3"/>
      <c r="E328" s="3"/>
      <c r="H328" s="3"/>
    </row>
    <row r="329" spans="2:8" x14ac:dyDescent="0.2">
      <c r="B329" s="3"/>
      <c r="C329" s="5"/>
      <c r="D329" s="3"/>
      <c r="E329" s="3"/>
      <c r="H329" s="3"/>
    </row>
    <row r="330" spans="2:8" x14ac:dyDescent="0.2">
      <c r="B330" s="3"/>
      <c r="C330" s="5"/>
      <c r="D330" s="3"/>
      <c r="E330" s="3"/>
      <c r="H330" s="3"/>
    </row>
    <row r="331" spans="2:8" x14ac:dyDescent="0.2">
      <c r="B331" s="3"/>
      <c r="C331" s="5"/>
      <c r="D331" s="3"/>
      <c r="E331" s="3"/>
      <c r="H331" s="3"/>
    </row>
    <row r="332" spans="2:8" x14ac:dyDescent="0.2">
      <c r="B332" s="3"/>
      <c r="C332" s="5"/>
      <c r="D332" s="3"/>
      <c r="E332" s="3"/>
      <c r="H332" s="3"/>
    </row>
    <row r="333" spans="2:8" x14ac:dyDescent="0.2">
      <c r="B333" s="3"/>
      <c r="C333" s="5"/>
      <c r="D333" s="3"/>
      <c r="E333" s="3"/>
      <c r="H333" s="3"/>
    </row>
    <row r="334" spans="2:8" x14ac:dyDescent="0.2">
      <c r="B334" s="3"/>
      <c r="C334" s="5"/>
      <c r="D334" s="3"/>
      <c r="E334" s="3"/>
      <c r="H334" s="3"/>
    </row>
    <row r="335" spans="2:8" x14ac:dyDescent="0.2">
      <c r="B335" s="3"/>
      <c r="C335" s="5"/>
      <c r="D335" s="3"/>
      <c r="E335" s="3"/>
      <c r="H335" s="3"/>
    </row>
    <row r="336" spans="2:8" x14ac:dyDescent="0.2">
      <c r="B336" s="3"/>
      <c r="C336" s="5"/>
      <c r="D336" s="3"/>
      <c r="E336" s="3"/>
      <c r="H336" s="3"/>
    </row>
    <row r="337" spans="2:8" x14ac:dyDescent="0.2">
      <c r="B337" s="3"/>
      <c r="C337" s="5"/>
      <c r="D337" s="3"/>
      <c r="E337" s="3"/>
      <c r="H337" s="3"/>
    </row>
    <row r="338" spans="2:8" x14ac:dyDescent="0.2">
      <c r="B338" s="3"/>
      <c r="C338" s="5"/>
      <c r="D338" s="3"/>
      <c r="E338" s="3"/>
      <c r="H338" s="3"/>
    </row>
    <row r="339" spans="2:8" x14ac:dyDescent="0.2">
      <c r="B339" s="3"/>
      <c r="C339" s="5"/>
      <c r="D339" s="3"/>
      <c r="E339" s="3"/>
      <c r="H339" s="3"/>
    </row>
    <row r="340" spans="2:8" x14ac:dyDescent="0.2">
      <c r="B340" s="3"/>
      <c r="C340" s="5"/>
      <c r="D340" s="3"/>
      <c r="E340" s="3"/>
      <c r="H340" s="3"/>
    </row>
    <row r="341" spans="2:8" x14ac:dyDescent="0.2">
      <c r="B341" s="3"/>
      <c r="C341" s="5"/>
      <c r="D341" s="3"/>
      <c r="E341" s="3"/>
      <c r="H341" s="3"/>
    </row>
    <row r="342" spans="2:8" x14ac:dyDescent="0.2">
      <c r="B342" s="3"/>
      <c r="C342" s="5"/>
      <c r="D342" s="3"/>
      <c r="E342" s="3"/>
      <c r="H342" s="3"/>
    </row>
    <row r="343" spans="2:8" x14ac:dyDescent="0.2">
      <c r="B343" s="3"/>
      <c r="C343" s="5"/>
      <c r="D343" s="3"/>
      <c r="E343" s="3"/>
      <c r="H343" s="3"/>
    </row>
    <row r="344" spans="2:8" x14ac:dyDescent="0.2">
      <c r="B344" s="3"/>
      <c r="C344" s="5"/>
      <c r="D344" s="3"/>
      <c r="E344" s="3"/>
      <c r="H344" s="3"/>
    </row>
    <row r="345" spans="2:8" x14ac:dyDescent="0.2">
      <c r="B345" s="3"/>
      <c r="C345" s="5"/>
      <c r="D345" s="3"/>
      <c r="E345" s="3"/>
      <c r="H345" s="3"/>
    </row>
    <row r="346" spans="2:8" x14ac:dyDescent="0.2">
      <c r="B346" s="3"/>
      <c r="C346" s="5"/>
      <c r="D346" s="3"/>
      <c r="E346" s="3"/>
      <c r="H346" s="3"/>
    </row>
    <row r="347" spans="2:8" x14ac:dyDescent="0.2">
      <c r="B347" s="3"/>
      <c r="C347" s="5"/>
      <c r="D347" s="3"/>
      <c r="E347" s="3"/>
      <c r="H347" s="3"/>
    </row>
    <row r="348" spans="2:8" x14ac:dyDescent="0.2">
      <c r="B348" s="3"/>
      <c r="C348" s="5"/>
      <c r="D348" s="3"/>
      <c r="E348" s="3"/>
      <c r="H348" s="3"/>
    </row>
    <row r="349" spans="2:8" x14ac:dyDescent="0.2">
      <c r="B349" s="3"/>
      <c r="C349" s="5"/>
      <c r="D349" s="3"/>
      <c r="E349" s="3"/>
      <c r="H349" s="3"/>
    </row>
    <row r="350" spans="2:8" x14ac:dyDescent="0.2">
      <c r="B350" s="3"/>
      <c r="C350" s="5"/>
      <c r="D350" s="3"/>
      <c r="E350" s="3"/>
      <c r="H350" s="3"/>
    </row>
    <row r="351" spans="2:8" x14ac:dyDescent="0.2">
      <c r="B351" s="3"/>
      <c r="C351" s="5"/>
      <c r="D351" s="3"/>
      <c r="E351" s="3"/>
      <c r="H351" s="3"/>
    </row>
    <row r="352" spans="2:8" x14ac:dyDescent="0.2">
      <c r="B352" s="3"/>
      <c r="C352" s="5"/>
      <c r="D352" s="3"/>
      <c r="E352" s="3"/>
      <c r="H352" s="3"/>
    </row>
    <row r="353" spans="2:8" x14ac:dyDescent="0.2">
      <c r="B353" s="3"/>
      <c r="C353" s="5"/>
      <c r="D353" s="3"/>
      <c r="E353" s="3"/>
      <c r="H353" s="3"/>
    </row>
    <row r="354" spans="2:8" x14ac:dyDescent="0.2">
      <c r="B354" s="3"/>
      <c r="C354" s="5"/>
      <c r="D354" s="3"/>
      <c r="E354" s="3"/>
      <c r="H354" s="3"/>
    </row>
    <row r="355" spans="2:8" x14ac:dyDescent="0.2">
      <c r="B355" s="3"/>
      <c r="C355" s="5"/>
      <c r="D355" s="3"/>
      <c r="E355" s="3"/>
      <c r="H355" s="3"/>
    </row>
    <row r="356" spans="2:8" x14ac:dyDescent="0.2">
      <c r="B356" s="3"/>
      <c r="C356" s="5"/>
      <c r="D356" s="3"/>
      <c r="E356" s="3"/>
      <c r="H356" s="3"/>
    </row>
    <row r="357" spans="2:8" x14ac:dyDescent="0.2">
      <c r="B357" s="3"/>
      <c r="C357" s="5"/>
      <c r="D357" s="3"/>
      <c r="E357" s="3"/>
      <c r="H357" s="3"/>
    </row>
    <row r="358" spans="2:8" x14ac:dyDescent="0.2">
      <c r="B358" s="3"/>
      <c r="C358" s="5"/>
      <c r="D358" s="3"/>
      <c r="E358" s="3"/>
      <c r="H358" s="3"/>
    </row>
    <row r="359" spans="2:8" x14ac:dyDescent="0.2">
      <c r="B359" s="3"/>
      <c r="C359" s="5"/>
      <c r="D359" s="3"/>
      <c r="E359" s="3"/>
      <c r="H359" s="3"/>
    </row>
    <row r="360" spans="2:8" x14ac:dyDescent="0.2">
      <c r="B360" s="3"/>
      <c r="C360" s="5"/>
      <c r="D360" s="3"/>
      <c r="E360" s="3"/>
      <c r="H360" s="3"/>
    </row>
    <row r="361" spans="2:8" x14ac:dyDescent="0.2">
      <c r="B361" s="3"/>
      <c r="C361" s="5"/>
      <c r="D361" s="3"/>
      <c r="E361" s="3"/>
      <c r="H361" s="3"/>
    </row>
    <row r="362" spans="2:8" x14ac:dyDescent="0.2">
      <c r="B362" s="3"/>
      <c r="C362" s="5"/>
      <c r="D362" s="3"/>
      <c r="E362" s="3"/>
      <c r="H362" s="3"/>
    </row>
    <row r="363" spans="2:8" x14ac:dyDescent="0.2">
      <c r="B363" s="3"/>
      <c r="C363" s="5"/>
      <c r="D363" s="3"/>
      <c r="E363" s="3"/>
      <c r="H363" s="3"/>
    </row>
    <row r="364" spans="2:8" x14ac:dyDescent="0.2">
      <c r="B364" s="3"/>
      <c r="C364" s="5"/>
      <c r="D364" s="3"/>
      <c r="E364" s="3"/>
      <c r="H364" s="3"/>
    </row>
    <row r="365" spans="2:8" x14ac:dyDescent="0.2">
      <c r="B365" s="3"/>
      <c r="C365" s="5"/>
      <c r="D365" s="3"/>
      <c r="E365" s="3"/>
      <c r="H365" s="3"/>
    </row>
    <row r="366" spans="2:8" x14ac:dyDescent="0.2">
      <c r="B366" s="3"/>
      <c r="C366" s="5"/>
      <c r="D366" s="3"/>
      <c r="E366" s="3"/>
      <c r="H366" s="3"/>
    </row>
    <row r="367" spans="2:8" x14ac:dyDescent="0.2">
      <c r="B367" s="3"/>
      <c r="C367" s="5"/>
      <c r="D367" s="3"/>
      <c r="E367" s="3"/>
      <c r="H367" s="3"/>
    </row>
    <row r="368" spans="2:8" x14ac:dyDescent="0.2">
      <c r="B368" s="3"/>
      <c r="C368" s="5"/>
      <c r="D368" s="3"/>
      <c r="E368" s="3"/>
      <c r="H368" s="3"/>
    </row>
    <row r="369" spans="2:8" x14ac:dyDescent="0.2">
      <c r="B369" s="3"/>
      <c r="C369" s="5"/>
      <c r="D369" s="3"/>
      <c r="E369" s="3"/>
      <c r="H369" s="3"/>
    </row>
    <row r="370" spans="2:8" x14ac:dyDescent="0.2">
      <c r="B370" s="3"/>
      <c r="C370" s="5"/>
      <c r="D370" s="3"/>
      <c r="E370" s="3"/>
      <c r="H370" s="3"/>
    </row>
    <row r="371" spans="2:8" x14ac:dyDescent="0.2">
      <c r="B371" s="3"/>
      <c r="C371" s="5"/>
      <c r="D371" s="3"/>
      <c r="E371" s="3"/>
      <c r="H371" s="3"/>
    </row>
    <row r="372" spans="2:8" x14ac:dyDescent="0.2">
      <c r="B372" s="3"/>
      <c r="C372" s="5"/>
      <c r="D372" s="3"/>
      <c r="E372" s="3"/>
      <c r="H372" s="3"/>
    </row>
    <row r="373" spans="2:8" x14ac:dyDescent="0.2">
      <c r="B373" s="3"/>
      <c r="C373" s="5"/>
      <c r="D373" s="3"/>
      <c r="E373" s="3"/>
      <c r="H373" s="3"/>
    </row>
    <row r="374" spans="2:8" x14ac:dyDescent="0.2">
      <c r="B374" s="3"/>
      <c r="C374" s="5"/>
      <c r="D374" s="3"/>
      <c r="E374" s="3"/>
      <c r="H374" s="3"/>
    </row>
    <row r="375" spans="2:8" x14ac:dyDescent="0.2">
      <c r="B375" s="3"/>
      <c r="C375" s="5"/>
      <c r="D375" s="3"/>
      <c r="E375" s="3"/>
      <c r="H375" s="3"/>
    </row>
    <row r="376" spans="2:8" x14ac:dyDescent="0.2">
      <c r="B376" s="3"/>
      <c r="C376" s="5"/>
      <c r="D376" s="3"/>
      <c r="E376" s="3"/>
      <c r="H376" s="3"/>
    </row>
    <row r="377" spans="2:8" x14ac:dyDescent="0.2">
      <c r="B377" s="3"/>
      <c r="C377" s="5"/>
      <c r="D377" s="3"/>
      <c r="E377" s="3"/>
      <c r="H377" s="3"/>
    </row>
    <row r="378" spans="2:8" x14ac:dyDescent="0.2">
      <c r="B378" s="3"/>
      <c r="C378" s="5"/>
      <c r="D378" s="3"/>
      <c r="E378" s="3"/>
      <c r="H378" s="3"/>
    </row>
    <row r="379" spans="2:8" x14ac:dyDescent="0.2">
      <c r="B379" s="3"/>
      <c r="C379" s="5"/>
      <c r="D379" s="3"/>
      <c r="E379" s="3"/>
      <c r="H379" s="3"/>
    </row>
    <row r="380" spans="2:8" x14ac:dyDescent="0.2">
      <c r="B380" s="3"/>
      <c r="C380" s="5"/>
      <c r="D380" s="3"/>
      <c r="E380" s="3"/>
      <c r="H380" s="3"/>
    </row>
    <row r="381" spans="2:8" x14ac:dyDescent="0.2">
      <c r="B381" s="3"/>
      <c r="C381" s="5"/>
      <c r="D381" s="3"/>
      <c r="E381" s="3"/>
      <c r="H381" s="3"/>
    </row>
    <row r="382" spans="2:8" x14ac:dyDescent="0.2">
      <c r="B382" s="3"/>
      <c r="C382" s="5"/>
      <c r="D382" s="3"/>
      <c r="E382" s="3"/>
      <c r="H382" s="3"/>
    </row>
    <row r="383" spans="2:8" x14ac:dyDescent="0.2">
      <c r="B383" s="3"/>
      <c r="C383" s="5"/>
      <c r="D383" s="3"/>
      <c r="E383" s="3"/>
      <c r="H383" s="3"/>
    </row>
    <row r="384" spans="2:8" x14ac:dyDescent="0.2">
      <c r="B384" s="3"/>
      <c r="C384" s="5"/>
      <c r="D384" s="3"/>
      <c r="E384" s="3"/>
      <c r="H384" s="3"/>
    </row>
    <row r="385" spans="2:8" x14ac:dyDescent="0.2">
      <c r="B385" s="3"/>
      <c r="C385" s="5"/>
      <c r="D385" s="3"/>
      <c r="E385" s="3"/>
      <c r="H385" s="3"/>
    </row>
    <row r="386" spans="2:8" x14ac:dyDescent="0.2">
      <c r="B386" s="3"/>
      <c r="C386" s="5"/>
      <c r="D386" s="3"/>
      <c r="E386" s="3"/>
      <c r="H386" s="3"/>
    </row>
    <row r="387" spans="2:8" x14ac:dyDescent="0.2">
      <c r="B387" s="3"/>
      <c r="C387" s="5"/>
      <c r="D387" s="3"/>
      <c r="E387" s="3"/>
      <c r="H387" s="3"/>
    </row>
    <row r="388" spans="2:8" x14ac:dyDescent="0.2">
      <c r="B388" s="3"/>
      <c r="C388" s="5"/>
      <c r="D388" s="3"/>
      <c r="E388" s="3"/>
      <c r="H388" s="3"/>
    </row>
    <row r="389" spans="2:8" x14ac:dyDescent="0.2">
      <c r="B389" s="3"/>
      <c r="C389" s="5"/>
      <c r="D389" s="3"/>
      <c r="E389" s="3"/>
      <c r="H389" s="3"/>
    </row>
    <row r="390" spans="2:8" x14ac:dyDescent="0.2">
      <c r="B390" s="3"/>
      <c r="C390" s="5"/>
      <c r="D390" s="3"/>
      <c r="E390" s="3"/>
      <c r="H390" s="3"/>
    </row>
    <row r="391" spans="2:8" x14ac:dyDescent="0.2">
      <c r="B391" s="3"/>
      <c r="C391" s="5"/>
      <c r="D391" s="3"/>
      <c r="E391" s="3"/>
      <c r="H391" s="3"/>
    </row>
    <row r="392" spans="2:8" x14ac:dyDescent="0.2">
      <c r="B392" s="3"/>
      <c r="C392" s="5"/>
      <c r="D392" s="3"/>
      <c r="E392" s="3"/>
      <c r="H392" s="3"/>
    </row>
    <row r="393" spans="2:8" x14ac:dyDescent="0.2">
      <c r="B393" s="3"/>
      <c r="C393" s="5"/>
      <c r="D393" s="3"/>
      <c r="E393" s="3"/>
      <c r="H393" s="3"/>
    </row>
    <row r="394" spans="2:8" x14ac:dyDescent="0.2">
      <c r="B394" s="3"/>
      <c r="C394" s="5"/>
      <c r="D394" s="3"/>
      <c r="E394" s="3"/>
      <c r="H394" s="3"/>
    </row>
    <row r="395" spans="2:8" x14ac:dyDescent="0.2">
      <c r="B395" s="3"/>
      <c r="C395" s="5"/>
      <c r="D395" s="3"/>
      <c r="E395" s="3"/>
      <c r="H395" s="3"/>
    </row>
    <row r="396" spans="2:8" x14ac:dyDescent="0.2">
      <c r="B396" s="3"/>
      <c r="C396" s="5"/>
      <c r="D396" s="3"/>
      <c r="E396" s="3"/>
      <c r="H396" s="3"/>
    </row>
    <row r="397" spans="2:8" x14ac:dyDescent="0.2">
      <c r="B397" s="3"/>
      <c r="C397" s="5"/>
      <c r="D397" s="3"/>
      <c r="E397" s="3"/>
      <c r="H397" s="3"/>
    </row>
    <row r="398" spans="2:8" x14ac:dyDescent="0.2">
      <c r="B398" s="3"/>
      <c r="C398" s="5"/>
      <c r="D398" s="3"/>
      <c r="E398" s="3"/>
      <c r="H398" s="3"/>
    </row>
    <row r="399" spans="2:8" x14ac:dyDescent="0.2">
      <c r="B399" s="3"/>
      <c r="C399" s="5"/>
      <c r="D399" s="3"/>
      <c r="E399" s="3"/>
      <c r="H399" s="3"/>
    </row>
    <row r="400" spans="2:8" x14ac:dyDescent="0.2">
      <c r="B400" s="3"/>
      <c r="C400" s="5"/>
      <c r="D400" s="3"/>
      <c r="E400" s="3"/>
      <c r="H400" s="3"/>
    </row>
    <row r="401" spans="2:8" x14ac:dyDescent="0.2">
      <c r="B401" s="3"/>
      <c r="C401" s="5"/>
      <c r="D401" s="3"/>
      <c r="E401" s="3"/>
      <c r="H401" s="3"/>
    </row>
    <row r="402" spans="2:8" x14ac:dyDescent="0.2">
      <c r="B402" s="3"/>
      <c r="C402" s="5"/>
      <c r="D402" s="3"/>
      <c r="E402" s="3"/>
      <c r="H402" s="3"/>
    </row>
    <row r="403" spans="2:8" x14ac:dyDescent="0.2">
      <c r="B403" s="3"/>
      <c r="C403" s="5"/>
      <c r="D403" s="3"/>
      <c r="E403" s="3"/>
      <c r="H403" s="3"/>
    </row>
    <row r="404" spans="2:8" x14ac:dyDescent="0.2">
      <c r="B404" s="3"/>
      <c r="C404" s="5"/>
      <c r="D404" s="3"/>
      <c r="E404" s="3"/>
      <c r="H404" s="3"/>
    </row>
    <row r="405" spans="2:8" x14ac:dyDescent="0.2">
      <c r="B405" s="3"/>
      <c r="C405" s="5"/>
      <c r="D405" s="3"/>
      <c r="E405" s="3"/>
      <c r="H405" s="3"/>
    </row>
    <row r="406" spans="2:8" x14ac:dyDescent="0.2">
      <c r="B406" s="3"/>
      <c r="C406" s="5"/>
      <c r="D406" s="3"/>
      <c r="E406" s="3"/>
      <c r="H406" s="3"/>
    </row>
    <row r="407" spans="2:8" x14ac:dyDescent="0.2">
      <c r="B407" s="3"/>
      <c r="C407" s="5"/>
      <c r="D407" s="3"/>
      <c r="E407" s="3"/>
      <c r="H407" s="3"/>
    </row>
    <row r="408" spans="2:8" x14ac:dyDescent="0.2">
      <c r="B408" s="3"/>
      <c r="C408" s="5"/>
      <c r="D408" s="3"/>
      <c r="E408" s="3"/>
      <c r="H408" s="3"/>
    </row>
    <row r="409" spans="2:8" x14ac:dyDescent="0.2">
      <c r="B409" s="3"/>
      <c r="C409" s="5"/>
      <c r="D409" s="3"/>
      <c r="E409" s="3"/>
      <c r="H409" s="3"/>
    </row>
    <row r="410" spans="2:8" x14ac:dyDescent="0.2">
      <c r="B410" s="3"/>
      <c r="C410" s="5"/>
      <c r="D410" s="3"/>
      <c r="E410" s="3"/>
      <c r="H410" s="3"/>
    </row>
    <row r="411" spans="2:8" x14ac:dyDescent="0.2">
      <c r="B411" s="3"/>
      <c r="C411" s="5"/>
      <c r="D411" s="3"/>
      <c r="E411" s="3"/>
      <c r="H411" s="3"/>
    </row>
    <row r="412" spans="2:8" x14ac:dyDescent="0.2">
      <c r="B412" s="3"/>
      <c r="C412" s="5"/>
      <c r="D412" s="3"/>
      <c r="E412" s="3"/>
      <c r="H412" s="3"/>
    </row>
    <row r="413" spans="2:8" x14ac:dyDescent="0.2">
      <c r="B413" s="3"/>
      <c r="C413" s="5"/>
      <c r="D413" s="3"/>
      <c r="E413" s="3"/>
      <c r="H413" s="3"/>
    </row>
    <row r="414" spans="2:8" x14ac:dyDescent="0.2">
      <c r="B414" s="3"/>
      <c r="C414" s="5"/>
      <c r="D414" s="3"/>
      <c r="E414" s="3"/>
      <c r="H414" s="3"/>
    </row>
    <row r="415" spans="2:8" x14ac:dyDescent="0.2">
      <c r="B415" s="3"/>
      <c r="C415" s="5"/>
      <c r="D415" s="3"/>
      <c r="E415" s="3"/>
      <c r="H415" s="3"/>
    </row>
    <row r="416" spans="2:8" x14ac:dyDescent="0.2">
      <c r="B416" s="3"/>
      <c r="C416" s="5"/>
      <c r="D416" s="3"/>
      <c r="E416" s="3"/>
      <c r="H416" s="3"/>
    </row>
    <row r="417" spans="2:8" x14ac:dyDescent="0.2">
      <c r="B417" s="3"/>
      <c r="C417" s="5"/>
      <c r="D417" s="3"/>
      <c r="E417" s="3"/>
      <c r="H417" s="3"/>
    </row>
    <row r="418" spans="2:8" x14ac:dyDescent="0.2">
      <c r="B418" s="3"/>
      <c r="C418" s="5"/>
      <c r="D418" s="3"/>
      <c r="E418" s="3"/>
      <c r="H418" s="3"/>
    </row>
    <row r="419" spans="2:8" x14ac:dyDescent="0.2">
      <c r="B419" s="3"/>
      <c r="C419" s="5"/>
      <c r="D419" s="3"/>
      <c r="E419" s="3"/>
      <c r="H419" s="3"/>
    </row>
    <row r="420" spans="2:8" x14ac:dyDescent="0.2">
      <c r="B420" s="3"/>
      <c r="C420" s="5"/>
      <c r="D420" s="3"/>
      <c r="E420" s="3"/>
      <c r="H420" s="3"/>
    </row>
    <row r="421" spans="2:8" x14ac:dyDescent="0.2">
      <c r="B421" s="3"/>
      <c r="C421" s="5"/>
      <c r="D421" s="3"/>
      <c r="E421" s="3"/>
      <c r="H421" s="3"/>
    </row>
    <row r="422" spans="2:8" x14ac:dyDescent="0.2">
      <c r="B422" s="3"/>
      <c r="C422" s="5"/>
      <c r="D422" s="3"/>
      <c r="E422" s="3"/>
      <c r="H422" s="3"/>
    </row>
    <row r="423" spans="2:8" x14ac:dyDescent="0.2">
      <c r="B423" s="3"/>
      <c r="C423" s="5"/>
      <c r="D423" s="3"/>
      <c r="E423" s="3"/>
      <c r="H423" s="3"/>
    </row>
    <row r="424" spans="2:8" x14ac:dyDescent="0.2">
      <c r="B424" s="3"/>
      <c r="C424" s="5"/>
      <c r="D424" s="3"/>
      <c r="E424" s="3"/>
      <c r="H424" s="3"/>
    </row>
    <row r="425" spans="2:8" x14ac:dyDescent="0.2">
      <c r="B425" s="3"/>
      <c r="C425" s="5"/>
      <c r="D425" s="3"/>
      <c r="E425" s="3"/>
      <c r="H425" s="3"/>
    </row>
    <row r="426" spans="2:8" x14ac:dyDescent="0.2">
      <c r="B426" s="3"/>
      <c r="C426" s="5"/>
      <c r="D426" s="3"/>
      <c r="E426" s="3"/>
      <c r="H426" s="3"/>
    </row>
    <row r="427" spans="2:8" x14ac:dyDescent="0.2">
      <c r="B427" s="3"/>
      <c r="C427" s="5"/>
      <c r="D427" s="3"/>
      <c r="E427" s="3"/>
      <c r="H427" s="3"/>
    </row>
    <row r="428" spans="2:8" x14ac:dyDescent="0.2">
      <c r="B428" s="3"/>
      <c r="C428" s="5"/>
      <c r="D428" s="3"/>
      <c r="E428" s="3"/>
      <c r="H428" s="3"/>
    </row>
    <row r="429" spans="2:8" x14ac:dyDescent="0.2">
      <c r="B429" s="3"/>
      <c r="C429" s="5"/>
      <c r="D429" s="3"/>
      <c r="E429" s="3"/>
      <c r="H429" s="3"/>
    </row>
    <row r="430" spans="2:8" x14ac:dyDescent="0.2">
      <c r="B430" s="3"/>
      <c r="C430" s="5"/>
      <c r="D430" s="3"/>
      <c r="E430" s="3"/>
      <c r="H430" s="3"/>
    </row>
    <row r="431" spans="2:8" x14ac:dyDescent="0.2">
      <c r="B431" s="3"/>
      <c r="C431" s="5"/>
      <c r="D431" s="3"/>
      <c r="E431" s="3"/>
      <c r="H431" s="3"/>
    </row>
    <row r="432" spans="2:8" x14ac:dyDescent="0.2">
      <c r="B432" s="3"/>
      <c r="C432" s="5"/>
      <c r="D432" s="3"/>
      <c r="E432" s="3"/>
      <c r="H432" s="3"/>
    </row>
    <row r="433" spans="2:8" x14ac:dyDescent="0.2">
      <c r="B433" s="3"/>
      <c r="C433" s="5"/>
      <c r="D433" s="3"/>
      <c r="E433" s="3"/>
      <c r="H433" s="3"/>
    </row>
    <row r="434" spans="2:8" x14ac:dyDescent="0.2">
      <c r="B434" s="3"/>
      <c r="C434" s="5"/>
      <c r="D434" s="3"/>
      <c r="E434" s="3"/>
      <c r="H434" s="3"/>
    </row>
    <row r="435" spans="2:8" x14ac:dyDescent="0.2">
      <c r="B435" s="3"/>
      <c r="C435" s="5"/>
      <c r="D435" s="3"/>
      <c r="E435" s="3"/>
      <c r="H435" s="3"/>
    </row>
    <row r="436" spans="2:8" x14ac:dyDescent="0.2">
      <c r="B436" s="3"/>
      <c r="C436" s="5"/>
      <c r="D436" s="3"/>
      <c r="E436" s="3"/>
      <c r="H436" s="3"/>
    </row>
    <row r="437" spans="2:8" x14ac:dyDescent="0.2">
      <c r="B437" s="3"/>
      <c r="C437" s="5"/>
      <c r="D437" s="3"/>
      <c r="E437" s="3"/>
      <c r="H437" s="3"/>
    </row>
    <row r="438" spans="2:8" x14ac:dyDescent="0.2">
      <c r="B438" s="3"/>
      <c r="C438" s="5"/>
      <c r="D438" s="3"/>
      <c r="E438" s="3"/>
      <c r="H438" s="3"/>
    </row>
    <row r="439" spans="2:8" x14ac:dyDescent="0.2">
      <c r="B439" s="3"/>
      <c r="C439" s="5"/>
      <c r="D439" s="3"/>
      <c r="E439" s="3"/>
      <c r="H439" s="3"/>
    </row>
    <row r="440" spans="2:8" x14ac:dyDescent="0.2">
      <c r="B440" s="3"/>
      <c r="C440" s="5"/>
      <c r="D440" s="3"/>
      <c r="E440" s="3"/>
      <c r="H440" s="3"/>
    </row>
    <row r="441" spans="2:8" x14ac:dyDescent="0.2">
      <c r="B441" s="3"/>
      <c r="C441" s="5"/>
      <c r="D441" s="3"/>
      <c r="E441" s="3"/>
      <c r="H441" s="3"/>
    </row>
    <row r="442" spans="2:8" x14ac:dyDescent="0.2">
      <c r="B442" s="3"/>
      <c r="C442" s="5"/>
      <c r="D442" s="3"/>
      <c r="E442" s="3"/>
      <c r="H442" s="3"/>
    </row>
    <row r="443" spans="2:8" x14ac:dyDescent="0.2">
      <c r="B443" s="3"/>
      <c r="C443" s="5"/>
      <c r="D443" s="3"/>
      <c r="E443" s="3"/>
      <c r="H443" s="3"/>
    </row>
    <row r="444" spans="2:8" x14ac:dyDescent="0.2">
      <c r="B444" s="3"/>
      <c r="C444" s="5"/>
      <c r="D444" s="3"/>
      <c r="E444" s="3"/>
      <c r="H444" s="3"/>
    </row>
    <row r="445" spans="2:8" x14ac:dyDescent="0.2">
      <c r="B445" s="3"/>
      <c r="C445" s="5"/>
      <c r="D445" s="3"/>
      <c r="E445" s="3"/>
      <c r="H445" s="3"/>
    </row>
    <row r="446" spans="2:8" x14ac:dyDescent="0.2">
      <c r="B446" s="3"/>
      <c r="C446" s="5"/>
      <c r="D446" s="3"/>
      <c r="E446" s="3"/>
      <c r="H446" s="3"/>
    </row>
    <row r="447" spans="2:8" x14ac:dyDescent="0.2">
      <c r="B447" s="3"/>
      <c r="C447" s="5"/>
      <c r="D447" s="3"/>
      <c r="E447" s="3"/>
      <c r="H447" s="3"/>
    </row>
    <row r="448" spans="2:8" x14ac:dyDescent="0.2">
      <c r="B448" s="3"/>
      <c r="C448" s="5"/>
      <c r="D448" s="3"/>
      <c r="E448" s="3"/>
      <c r="H448" s="3"/>
    </row>
    <row r="449" spans="2:8" x14ac:dyDescent="0.2">
      <c r="B449" s="3"/>
      <c r="C449" s="5"/>
      <c r="D449" s="3"/>
      <c r="E449" s="3"/>
      <c r="H449" s="3"/>
    </row>
    <row r="450" spans="2:8" x14ac:dyDescent="0.2">
      <c r="B450" s="3"/>
      <c r="C450" s="5"/>
      <c r="D450" s="3"/>
      <c r="E450" s="3"/>
      <c r="H450" s="3"/>
    </row>
    <row r="451" spans="2:8" x14ac:dyDescent="0.2">
      <c r="B451" s="3"/>
      <c r="C451" s="5"/>
      <c r="D451" s="3"/>
      <c r="E451" s="3"/>
      <c r="H451" s="3"/>
    </row>
    <row r="452" spans="2:8" x14ac:dyDescent="0.2">
      <c r="B452" s="3"/>
      <c r="C452" s="5"/>
      <c r="D452" s="3"/>
      <c r="E452" s="3"/>
      <c r="H452" s="3"/>
    </row>
    <row r="453" spans="2:8" x14ac:dyDescent="0.2">
      <c r="B453" s="3"/>
      <c r="C453" s="5"/>
      <c r="D453" s="3"/>
      <c r="E453" s="3"/>
      <c r="H453" s="3"/>
    </row>
    <row r="454" spans="2:8" x14ac:dyDescent="0.2">
      <c r="B454" s="3"/>
      <c r="C454" s="5"/>
      <c r="D454" s="3"/>
      <c r="E454" s="3"/>
      <c r="H454" s="3"/>
    </row>
    <row r="455" spans="2:8" x14ac:dyDescent="0.2">
      <c r="B455" s="3"/>
      <c r="C455" s="5"/>
      <c r="D455" s="3"/>
      <c r="E455" s="3"/>
      <c r="H455" s="3"/>
    </row>
    <row r="456" spans="2:8" x14ac:dyDescent="0.2">
      <c r="B456" s="3"/>
      <c r="C456" s="5"/>
      <c r="D456" s="3"/>
      <c r="E456" s="3"/>
      <c r="H456" s="3"/>
    </row>
    <row r="457" spans="2:8" x14ac:dyDescent="0.2">
      <c r="B457" s="3"/>
      <c r="C457" s="5"/>
      <c r="D457" s="3"/>
      <c r="E457" s="3"/>
      <c r="H457" s="3"/>
    </row>
    <row r="458" spans="2:8" x14ac:dyDescent="0.2">
      <c r="B458" s="3"/>
      <c r="C458" s="5"/>
      <c r="D458" s="3"/>
      <c r="E458" s="3"/>
      <c r="H458" s="3"/>
    </row>
    <row r="459" spans="2:8" x14ac:dyDescent="0.2">
      <c r="B459" s="3"/>
      <c r="C459" s="5"/>
      <c r="D459" s="3"/>
      <c r="E459" s="3"/>
      <c r="H459" s="3"/>
    </row>
    <row r="460" spans="2:8" x14ac:dyDescent="0.2">
      <c r="B460" s="3"/>
      <c r="C460" s="5"/>
      <c r="D460" s="3"/>
      <c r="E460" s="3"/>
      <c r="H460" s="3"/>
    </row>
    <row r="461" spans="2:8" x14ac:dyDescent="0.2">
      <c r="B461" s="3"/>
      <c r="C461" s="5"/>
      <c r="D461" s="3"/>
      <c r="E461" s="3"/>
      <c r="H461" s="3"/>
    </row>
    <row r="462" spans="2:8" x14ac:dyDescent="0.2">
      <c r="B462" s="3"/>
      <c r="C462" s="5"/>
      <c r="D462" s="3"/>
      <c r="E462" s="3"/>
      <c r="H462" s="3"/>
    </row>
    <row r="463" spans="2:8" x14ac:dyDescent="0.2">
      <c r="B463" s="3"/>
      <c r="C463" s="5"/>
      <c r="D463" s="3"/>
      <c r="E463" s="3"/>
      <c r="H463" s="3"/>
    </row>
    <row r="464" spans="2:8" x14ac:dyDescent="0.2">
      <c r="B464" s="3"/>
      <c r="C464" s="5"/>
      <c r="D464" s="3"/>
      <c r="E464" s="3"/>
      <c r="H464" s="3"/>
    </row>
    <row r="465" spans="2:8" x14ac:dyDescent="0.2">
      <c r="B465" s="3"/>
      <c r="C465" s="5"/>
      <c r="D465" s="3"/>
      <c r="E465" s="3"/>
      <c r="H465" s="3"/>
    </row>
    <row r="466" spans="2:8" x14ac:dyDescent="0.2">
      <c r="B466" s="3"/>
      <c r="C466" s="5"/>
      <c r="D466" s="3"/>
      <c r="E466" s="3"/>
      <c r="H466" s="3"/>
    </row>
    <row r="467" spans="2:8" x14ac:dyDescent="0.2">
      <c r="B467" s="3"/>
      <c r="C467" s="5"/>
      <c r="D467" s="3"/>
      <c r="E467" s="3"/>
      <c r="H467" s="3"/>
    </row>
    <row r="468" spans="2:8" x14ac:dyDescent="0.2">
      <c r="B468" s="3"/>
      <c r="C468" s="5"/>
      <c r="D468" s="3"/>
      <c r="E468" s="3"/>
      <c r="H468" s="3"/>
    </row>
    <row r="469" spans="2:8" x14ac:dyDescent="0.2">
      <c r="B469" s="3"/>
      <c r="C469" s="5"/>
      <c r="D469" s="3"/>
      <c r="E469" s="3"/>
      <c r="H469" s="3"/>
    </row>
    <row r="470" spans="2:8" x14ac:dyDescent="0.2">
      <c r="B470" s="3"/>
      <c r="C470" s="5"/>
      <c r="D470" s="3"/>
      <c r="E470" s="3"/>
      <c r="H470" s="3"/>
    </row>
    <row r="471" spans="2:8" x14ac:dyDescent="0.2">
      <c r="B471" s="3"/>
      <c r="C471" s="5"/>
      <c r="D471" s="3"/>
      <c r="E471" s="3"/>
      <c r="H471" s="3"/>
    </row>
    <row r="472" spans="2:8" x14ac:dyDescent="0.2">
      <c r="B472" s="3"/>
      <c r="C472" s="5"/>
      <c r="D472" s="3"/>
      <c r="E472" s="3"/>
      <c r="H472" s="3"/>
    </row>
    <row r="473" spans="2:8" x14ac:dyDescent="0.2">
      <c r="B473" s="3"/>
      <c r="C473" s="5"/>
      <c r="D473" s="3"/>
      <c r="E473" s="3"/>
      <c r="H473" s="3"/>
    </row>
    <row r="474" spans="2:8" x14ac:dyDescent="0.2">
      <c r="B474" s="3"/>
      <c r="C474" s="5"/>
      <c r="D474" s="3"/>
      <c r="E474" s="3"/>
      <c r="H474" s="3"/>
    </row>
    <row r="475" spans="2:8" x14ac:dyDescent="0.2">
      <c r="B475" s="3"/>
      <c r="C475" s="5"/>
      <c r="D475" s="3"/>
      <c r="E475" s="3"/>
      <c r="H475" s="3"/>
    </row>
    <row r="476" spans="2:8" x14ac:dyDescent="0.2">
      <c r="B476" s="3"/>
      <c r="C476" s="5"/>
      <c r="D476" s="3"/>
      <c r="E476" s="3"/>
      <c r="H476" s="3"/>
    </row>
    <row r="477" spans="2:8" x14ac:dyDescent="0.2">
      <c r="B477" s="3"/>
      <c r="C477" s="5"/>
      <c r="D477" s="3"/>
      <c r="E477" s="3"/>
      <c r="H477" s="3"/>
    </row>
    <row r="478" spans="2:8" x14ac:dyDescent="0.2">
      <c r="B478" s="3"/>
      <c r="C478" s="5"/>
      <c r="D478" s="3"/>
      <c r="E478" s="3"/>
      <c r="H478" s="3"/>
    </row>
    <row r="479" spans="2:8" x14ac:dyDescent="0.2">
      <c r="B479" s="3"/>
      <c r="C479" s="5"/>
      <c r="D479" s="3"/>
      <c r="E479" s="3"/>
      <c r="H479" s="3"/>
    </row>
    <row r="480" spans="2:8" x14ac:dyDescent="0.2">
      <c r="B480" s="3"/>
      <c r="C480" s="5"/>
      <c r="D480" s="3"/>
      <c r="E480" s="3"/>
      <c r="H480" s="3"/>
    </row>
    <row r="481" spans="2:8" x14ac:dyDescent="0.2">
      <c r="B481" s="3"/>
      <c r="C481" s="5"/>
      <c r="D481" s="3"/>
      <c r="E481" s="3"/>
      <c r="H481" s="3"/>
    </row>
    <row r="482" spans="2:8" x14ac:dyDescent="0.2">
      <c r="B482" s="3"/>
      <c r="C482" s="5"/>
      <c r="D482" s="3"/>
      <c r="E482" s="3"/>
      <c r="H482" s="3"/>
    </row>
    <row r="483" spans="2:8" x14ac:dyDescent="0.2">
      <c r="B483" s="3"/>
      <c r="C483" s="5"/>
      <c r="D483" s="3"/>
      <c r="E483" s="3"/>
      <c r="H483" s="3"/>
    </row>
    <row r="484" spans="2:8" x14ac:dyDescent="0.2">
      <c r="B484" s="3"/>
      <c r="C484" s="5"/>
      <c r="D484" s="3"/>
      <c r="E484" s="3"/>
      <c r="H484" s="3"/>
    </row>
    <row r="485" spans="2:8" x14ac:dyDescent="0.2">
      <c r="B485" s="3"/>
      <c r="C485" s="5"/>
      <c r="D485" s="3"/>
      <c r="E485" s="3"/>
      <c r="H485" s="3"/>
    </row>
    <row r="486" spans="2:8" x14ac:dyDescent="0.2">
      <c r="B486" s="3"/>
      <c r="C486" s="5"/>
      <c r="D486" s="3"/>
      <c r="E486" s="3"/>
      <c r="H486" s="3"/>
    </row>
    <row r="487" spans="2:8" x14ac:dyDescent="0.2">
      <c r="B487" s="3"/>
      <c r="C487" s="5"/>
      <c r="D487" s="3"/>
      <c r="E487" s="3"/>
      <c r="H487" s="3"/>
    </row>
    <row r="488" spans="2:8" x14ac:dyDescent="0.2">
      <c r="B488" s="3"/>
      <c r="C488" s="5"/>
      <c r="D488" s="3"/>
      <c r="E488" s="3"/>
      <c r="H488" s="3"/>
    </row>
    <row r="489" spans="2:8" x14ac:dyDescent="0.2">
      <c r="B489" s="3"/>
      <c r="C489" s="5"/>
      <c r="D489" s="3"/>
      <c r="E489" s="3"/>
      <c r="H489" s="3"/>
    </row>
    <row r="490" spans="2:8" x14ac:dyDescent="0.2">
      <c r="B490" s="3"/>
      <c r="C490" s="5"/>
      <c r="D490" s="3"/>
      <c r="E490" s="3"/>
      <c r="H490" s="3"/>
    </row>
    <row r="491" spans="2:8" x14ac:dyDescent="0.2">
      <c r="B491" s="3"/>
      <c r="C491" s="5"/>
      <c r="D491" s="3"/>
      <c r="E491" s="3"/>
      <c r="H491" s="3"/>
    </row>
    <row r="492" spans="2:8" x14ac:dyDescent="0.2">
      <c r="B492" s="3"/>
      <c r="C492" s="5"/>
      <c r="D492" s="3"/>
      <c r="E492" s="3"/>
      <c r="H492" s="3"/>
    </row>
    <row r="493" spans="2:8" x14ac:dyDescent="0.2">
      <c r="B493" s="3"/>
      <c r="C493" s="5"/>
      <c r="D493" s="3"/>
      <c r="E493" s="3"/>
      <c r="H493" s="3"/>
    </row>
    <row r="494" spans="2:8" x14ac:dyDescent="0.2">
      <c r="B494" s="3"/>
      <c r="C494" s="5"/>
      <c r="D494" s="3"/>
      <c r="E494" s="3"/>
      <c r="H494" s="3"/>
    </row>
    <row r="495" spans="2:8" x14ac:dyDescent="0.2">
      <c r="B495" s="3"/>
      <c r="C495" s="5"/>
      <c r="D495" s="3"/>
      <c r="E495" s="3"/>
      <c r="H495" s="3"/>
    </row>
    <row r="496" spans="2:8" x14ac:dyDescent="0.2">
      <c r="B496" s="3"/>
      <c r="C496" s="5"/>
      <c r="D496" s="3"/>
      <c r="E496" s="3"/>
      <c r="H496" s="3"/>
    </row>
    <row r="497" spans="2:8" x14ac:dyDescent="0.2">
      <c r="B497" s="3"/>
      <c r="C497" s="5"/>
      <c r="D497" s="3"/>
      <c r="E497" s="3"/>
      <c r="H497" s="3"/>
    </row>
    <row r="498" spans="2:8" x14ac:dyDescent="0.2">
      <c r="B498" s="3"/>
      <c r="C498" s="5"/>
      <c r="D498" s="3"/>
      <c r="E498" s="3"/>
      <c r="H498" s="3"/>
    </row>
    <row r="499" spans="2:8" x14ac:dyDescent="0.2">
      <c r="B499" s="3"/>
      <c r="C499" s="5"/>
      <c r="D499" s="3"/>
      <c r="E499" s="3"/>
      <c r="H499" s="3"/>
    </row>
    <row r="500" spans="2:8" x14ac:dyDescent="0.2">
      <c r="B500" s="3"/>
      <c r="C500" s="5"/>
      <c r="D500" s="3"/>
      <c r="E500" s="3"/>
      <c r="H500" s="3"/>
    </row>
    <row r="501" spans="2:8" x14ac:dyDescent="0.2">
      <c r="B501" s="3"/>
      <c r="C501" s="5"/>
      <c r="D501" s="3"/>
      <c r="E501" s="3"/>
      <c r="H501" s="3"/>
    </row>
    <row r="502" spans="2:8" x14ac:dyDescent="0.2">
      <c r="B502" s="3"/>
      <c r="C502" s="5"/>
      <c r="D502" s="3"/>
      <c r="E502" s="3"/>
      <c r="H502" s="3"/>
    </row>
    <row r="503" spans="2:8" x14ac:dyDescent="0.2">
      <c r="B503" s="3"/>
      <c r="C503" s="5"/>
      <c r="D503" s="3"/>
      <c r="E503" s="3"/>
      <c r="H503" s="3"/>
    </row>
    <row r="504" spans="2:8" x14ac:dyDescent="0.2">
      <c r="B504" s="3"/>
      <c r="C504" s="5"/>
      <c r="D504" s="3"/>
      <c r="E504" s="3"/>
      <c r="H504" s="3"/>
    </row>
    <row r="505" spans="2:8" x14ac:dyDescent="0.2">
      <c r="B505" s="3"/>
      <c r="C505" s="5"/>
      <c r="D505" s="3"/>
      <c r="E505" s="3"/>
      <c r="H505" s="3"/>
    </row>
    <row r="506" spans="2:8" x14ac:dyDescent="0.2">
      <c r="B506" s="3"/>
      <c r="C506" s="5"/>
      <c r="D506" s="3"/>
      <c r="E506" s="3"/>
      <c r="H506" s="3"/>
    </row>
    <row r="507" spans="2:8" x14ac:dyDescent="0.2">
      <c r="B507" s="3"/>
      <c r="C507" s="5"/>
      <c r="D507" s="3"/>
      <c r="E507" s="3"/>
      <c r="H507" s="3"/>
    </row>
    <row r="508" spans="2:8" x14ac:dyDescent="0.2">
      <c r="B508" s="3"/>
      <c r="C508" s="5"/>
      <c r="D508" s="3"/>
      <c r="E508" s="3"/>
      <c r="H508" s="3"/>
    </row>
    <row r="509" spans="2:8" x14ac:dyDescent="0.2">
      <c r="B509" s="3"/>
      <c r="C509" s="5"/>
      <c r="D509" s="3"/>
      <c r="E509" s="3"/>
      <c r="H509" s="3"/>
    </row>
    <row r="510" spans="2:8" x14ac:dyDescent="0.2">
      <c r="B510" s="3"/>
      <c r="C510" s="5"/>
      <c r="D510" s="3"/>
      <c r="E510" s="3"/>
      <c r="H510" s="3"/>
    </row>
    <row r="511" spans="2:8" x14ac:dyDescent="0.2">
      <c r="B511" s="3"/>
      <c r="C511" s="5"/>
      <c r="D511" s="3"/>
      <c r="E511" s="3"/>
      <c r="H511" s="3"/>
    </row>
    <row r="512" spans="2:8" x14ac:dyDescent="0.2">
      <c r="B512" s="3"/>
      <c r="C512" s="5"/>
      <c r="D512" s="3"/>
      <c r="E512" s="3"/>
      <c r="H512" s="3"/>
    </row>
    <row r="513" spans="2:8" x14ac:dyDescent="0.2">
      <c r="B513" s="3"/>
      <c r="C513" s="5"/>
      <c r="D513" s="3"/>
      <c r="E513" s="3"/>
      <c r="H513" s="3"/>
    </row>
    <row r="514" spans="2:8" x14ac:dyDescent="0.2">
      <c r="B514" s="3"/>
      <c r="C514" s="5"/>
      <c r="D514" s="3"/>
      <c r="E514" s="3"/>
      <c r="H514" s="3"/>
    </row>
    <row r="515" spans="2:8" x14ac:dyDescent="0.2">
      <c r="B515" s="3"/>
      <c r="C515" s="5"/>
      <c r="D515" s="3"/>
      <c r="E515" s="3"/>
      <c r="H515" s="3"/>
    </row>
    <row r="516" spans="2:8" x14ac:dyDescent="0.2">
      <c r="B516" s="3"/>
      <c r="C516" s="5"/>
      <c r="D516" s="3"/>
      <c r="E516" s="3"/>
      <c r="H516" s="3"/>
    </row>
    <row r="517" spans="2:8" x14ac:dyDescent="0.2">
      <c r="B517" s="3"/>
      <c r="C517" s="5"/>
      <c r="D517" s="3"/>
      <c r="E517" s="3"/>
      <c r="H517" s="3"/>
    </row>
    <row r="518" spans="2:8" x14ac:dyDescent="0.2">
      <c r="B518" s="3"/>
      <c r="C518" s="5"/>
      <c r="D518" s="3"/>
      <c r="E518" s="3"/>
      <c r="H518" s="3"/>
    </row>
    <row r="519" spans="2:8" x14ac:dyDescent="0.2">
      <c r="B519" s="3"/>
      <c r="C519" s="5"/>
      <c r="D519" s="3"/>
      <c r="E519" s="3"/>
      <c r="H519" s="3"/>
    </row>
    <row r="520" spans="2:8" x14ac:dyDescent="0.2">
      <c r="B520" s="3"/>
      <c r="C520" s="5"/>
      <c r="D520" s="3"/>
      <c r="E520" s="3"/>
      <c r="H520" s="3"/>
    </row>
    <row r="521" spans="2:8" x14ac:dyDescent="0.2">
      <c r="B521" s="3"/>
      <c r="C521" s="5"/>
      <c r="D521" s="3"/>
      <c r="E521" s="3"/>
      <c r="H521" s="3"/>
    </row>
    <row r="522" spans="2:8" x14ac:dyDescent="0.2">
      <c r="B522" s="3"/>
      <c r="C522" s="5"/>
      <c r="D522" s="3"/>
      <c r="E522" s="3"/>
      <c r="H522" s="3"/>
    </row>
    <row r="523" spans="2:8" x14ac:dyDescent="0.2">
      <c r="B523" s="3"/>
      <c r="C523" s="5"/>
      <c r="D523" s="3"/>
      <c r="E523" s="3"/>
      <c r="H523" s="3"/>
    </row>
    <row r="524" spans="2:8" x14ac:dyDescent="0.2">
      <c r="B524" s="3"/>
      <c r="C524" s="5"/>
      <c r="D524" s="3"/>
      <c r="E524" s="3"/>
      <c r="H524" s="3"/>
    </row>
    <row r="525" spans="2:8" x14ac:dyDescent="0.2">
      <c r="B525" s="3"/>
      <c r="C525" s="5"/>
      <c r="D525" s="3"/>
      <c r="E525" s="3"/>
      <c r="H525" s="3"/>
    </row>
    <row r="526" spans="2:8" x14ac:dyDescent="0.2">
      <c r="B526" s="3"/>
      <c r="C526" s="5"/>
      <c r="D526" s="3"/>
      <c r="E526" s="3"/>
      <c r="H526" s="3"/>
    </row>
    <row r="527" spans="2:8" x14ac:dyDescent="0.2">
      <c r="B527" s="3"/>
      <c r="C527" s="5"/>
      <c r="D527" s="3"/>
      <c r="E527" s="3"/>
      <c r="H527" s="3"/>
    </row>
    <row r="528" spans="2:8" x14ac:dyDescent="0.2">
      <c r="B528" s="3"/>
      <c r="C528" s="5"/>
      <c r="D528" s="3"/>
      <c r="E528" s="3"/>
      <c r="H528" s="3"/>
    </row>
    <row r="529" spans="2:8" x14ac:dyDescent="0.2">
      <c r="B529" s="3"/>
      <c r="C529" s="5"/>
      <c r="D529" s="3"/>
      <c r="E529" s="3"/>
      <c r="H529" s="3"/>
    </row>
    <row r="530" spans="2:8" x14ac:dyDescent="0.2">
      <c r="B530" s="3"/>
      <c r="C530" s="5"/>
      <c r="D530" s="3"/>
      <c r="E530" s="3"/>
      <c r="H530" s="3"/>
    </row>
    <row r="531" spans="2:8" x14ac:dyDescent="0.2">
      <c r="B531" s="3"/>
      <c r="C531" s="5"/>
      <c r="D531" s="3"/>
      <c r="E531" s="3"/>
      <c r="H531" s="3"/>
    </row>
    <row r="532" spans="2:8" x14ac:dyDescent="0.2">
      <c r="B532" s="3"/>
      <c r="C532" s="5"/>
      <c r="D532" s="3"/>
      <c r="E532" s="3"/>
      <c r="H532" s="3"/>
    </row>
    <row r="533" spans="2:8" x14ac:dyDescent="0.2">
      <c r="B533" s="3"/>
      <c r="C533" s="5"/>
      <c r="D533" s="3"/>
      <c r="E533" s="3"/>
      <c r="H533" s="3"/>
    </row>
    <row r="534" spans="2:8" x14ac:dyDescent="0.2">
      <c r="B534" s="3"/>
      <c r="C534" s="5"/>
      <c r="D534" s="3"/>
      <c r="E534" s="3"/>
      <c r="H534" s="3"/>
    </row>
    <row r="535" spans="2:8" x14ac:dyDescent="0.2">
      <c r="B535" s="3"/>
      <c r="C535" s="5"/>
      <c r="D535" s="3"/>
      <c r="E535" s="3"/>
      <c r="H535" s="3"/>
    </row>
    <row r="536" spans="2:8" x14ac:dyDescent="0.2">
      <c r="B536" s="3"/>
      <c r="C536" s="5"/>
      <c r="D536" s="3"/>
      <c r="E536" s="3"/>
      <c r="H536" s="3"/>
    </row>
    <row r="537" spans="2:8" x14ac:dyDescent="0.2">
      <c r="B537" s="3"/>
      <c r="C537" s="5"/>
      <c r="D537" s="3"/>
      <c r="E537" s="3"/>
      <c r="H537" s="3"/>
    </row>
    <row r="538" spans="2:8" x14ac:dyDescent="0.2">
      <c r="B538" s="3"/>
      <c r="C538" s="5"/>
      <c r="D538" s="3"/>
      <c r="E538" s="3"/>
      <c r="H538" s="3"/>
    </row>
    <row r="539" spans="2:8" x14ac:dyDescent="0.2">
      <c r="B539" s="3"/>
      <c r="C539" s="5"/>
      <c r="D539" s="3"/>
      <c r="E539" s="3"/>
      <c r="H539" s="3"/>
    </row>
    <row r="540" spans="2:8" x14ac:dyDescent="0.2">
      <c r="B540" s="3"/>
      <c r="C540" s="5"/>
      <c r="D540" s="3"/>
      <c r="E540" s="3"/>
      <c r="H540" s="3"/>
    </row>
    <row r="541" spans="2:8" x14ac:dyDescent="0.2">
      <c r="B541" s="3"/>
      <c r="C541" s="5"/>
      <c r="D541" s="3"/>
      <c r="E541" s="3"/>
      <c r="H541" s="3"/>
    </row>
    <row r="542" spans="2:8" x14ac:dyDescent="0.2">
      <c r="B542" s="3"/>
      <c r="C542" s="5"/>
      <c r="D542" s="3"/>
      <c r="E542" s="3"/>
      <c r="H542" s="3"/>
    </row>
    <row r="543" spans="2:8" x14ac:dyDescent="0.2">
      <c r="B543" s="3"/>
      <c r="C543" s="5"/>
      <c r="D543" s="3"/>
      <c r="E543" s="3"/>
      <c r="H543" s="3"/>
    </row>
    <row r="544" spans="2:8" x14ac:dyDescent="0.2">
      <c r="B544" s="3"/>
      <c r="C544" s="5"/>
      <c r="D544" s="3"/>
      <c r="E544" s="3"/>
      <c r="H544" s="3"/>
    </row>
    <row r="545" spans="2:8" x14ac:dyDescent="0.2">
      <c r="B545" s="3"/>
      <c r="C545" s="5"/>
      <c r="D545" s="3"/>
      <c r="E545" s="3"/>
      <c r="H545" s="3"/>
    </row>
    <row r="546" spans="2:8" x14ac:dyDescent="0.2">
      <c r="B546" s="3"/>
      <c r="C546" s="5"/>
      <c r="D546" s="3"/>
      <c r="E546" s="3"/>
      <c r="H546" s="3"/>
    </row>
    <row r="547" spans="2:8" x14ac:dyDescent="0.2">
      <c r="B547" s="3"/>
      <c r="C547" s="5"/>
      <c r="D547" s="3"/>
      <c r="E547" s="3"/>
      <c r="H547" s="3"/>
    </row>
    <row r="548" spans="2:8" x14ac:dyDescent="0.2">
      <c r="B548" s="3"/>
      <c r="C548" s="5"/>
      <c r="D548" s="3"/>
      <c r="E548" s="3"/>
      <c r="H548" s="3"/>
    </row>
    <row r="549" spans="2:8" x14ac:dyDescent="0.2">
      <c r="B549" s="3"/>
      <c r="C549" s="5"/>
      <c r="D549" s="3"/>
      <c r="E549" s="3"/>
      <c r="H549" s="3"/>
    </row>
    <row r="550" spans="2:8" x14ac:dyDescent="0.2">
      <c r="B550" s="3"/>
      <c r="C550" s="5"/>
      <c r="D550" s="3"/>
      <c r="E550" s="3"/>
      <c r="H550" s="3"/>
    </row>
    <row r="551" spans="2:8" x14ac:dyDescent="0.2">
      <c r="B551" s="3"/>
      <c r="C551" s="5"/>
      <c r="D551" s="3"/>
      <c r="E551" s="3"/>
      <c r="H551" s="3"/>
    </row>
    <row r="552" spans="2:8" x14ac:dyDescent="0.2">
      <c r="B552" s="3"/>
      <c r="C552" s="5"/>
      <c r="D552" s="3"/>
      <c r="E552" s="3"/>
      <c r="H552" s="3"/>
    </row>
    <row r="553" spans="2:8" x14ac:dyDescent="0.2">
      <c r="B553" s="3"/>
      <c r="C553" s="5"/>
      <c r="D553" s="3"/>
      <c r="E553" s="3"/>
      <c r="H553" s="3"/>
    </row>
    <row r="554" spans="2:8" x14ac:dyDescent="0.2">
      <c r="B554" s="3"/>
      <c r="C554" s="5"/>
      <c r="D554" s="3"/>
      <c r="E554" s="3"/>
      <c r="H554" s="3"/>
    </row>
    <row r="555" spans="2:8" x14ac:dyDescent="0.2">
      <c r="B555" s="3"/>
      <c r="C555" s="5"/>
      <c r="D555" s="3"/>
      <c r="E555" s="3"/>
      <c r="H555" s="3"/>
    </row>
    <row r="556" spans="2:8" x14ac:dyDescent="0.2">
      <c r="B556" s="3"/>
      <c r="C556" s="5"/>
      <c r="D556" s="3"/>
      <c r="E556" s="3"/>
      <c r="H556" s="3"/>
    </row>
    <row r="557" spans="2:8" x14ac:dyDescent="0.2">
      <c r="B557" s="3"/>
      <c r="C557" s="5"/>
      <c r="D557" s="3"/>
      <c r="E557" s="3"/>
      <c r="H557" s="3"/>
    </row>
    <row r="558" spans="2:8" x14ac:dyDescent="0.2">
      <c r="B558" s="3"/>
      <c r="C558" s="5"/>
      <c r="D558" s="3"/>
      <c r="E558" s="3"/>
      <c r="H558" s="3"/>
    </row>
    <row r="559" spans="2:8" x14ac:dyDescent="0.2">
      <c r="B559" s="3"/>
      <c r="C559" s="5"/>
      <c r="D559" s="3"/>
      <c r="E559" s="3"/>
      <c r="H559" s="3"/>
    </row>
    <row r="560" spans="2:8" x14ac:dyDescent="0.2">
      <c r="B560" s="3"/>
      <c r="C560" s="5"/>
      <c r="D560" s="3"/>
      <c r="E560" s="3"/>
      <c r="H560" s="3"/>
    </row>
    <row r="561" spans="2:8" x14ac:dyDescent="0.2">
      <c r="B561" s="3"/>
      <c r="C561" s="5"/>
      <c r="D561" s="3"/>
      <c r="E561" s="3"/>
      <c r="H561" s="3"/>
    </row>
    <row r="562" spans="2:8" x14ac:dyDescent="0.2">
      <c r="B562" s="3"/>
      <c r="C562" s="5"/>
      <c r="D562" s="3"/>
      <c r="E562" s="3"/>
      <c r="H562" s="3"/>
    </row>
    <row r="563" spans="2:8" x14ac:dyDescent="0.2">
      <c r="B563" s="3"/>
      <c r="C563" s="5"/>
      <c r="D563" s="3"/>
      <c r="E563" s="3"/>
      <c r="H563" s="3"/>
    </row>
    <row r="564" spans="2:8" x14ac:dyDescent="0.2">
      <c r="B564" s="3"/>
      <c r="C564" s="5"/>
      <c r="D564" s="3"/>
      <c r="E564" s="3"/>
      <c r="H564" s="3"/>
    </row>
    <row r="565" spans="2:8" x14ac:dyDescent="0.2">
      <c r="B565" s="3"/>
      <c r="C565" s="5"/>
      <c r="D565" s="3"/>
      <c r="E565" s="3"/>
      <c r="H565" s="3"/>
    </row>
    <row r="566" spans="2:8" x14ac:dyDescent="0.2">
      <c r="B566" s="3"/>
      <c r="C566" s="5"/>
      <c r="D566" s="3"/>
      <c r="E566" s="3"/>
      <c r="H566" s="3"/>
    </row>
    <row r="567" spans="2:8" x14ac:dyDescent="0.2">
      <c r="B567" s="3"/>
      <c r="C567" s="5"/>
      <c r="D567" s="3"/>
      <c r="E567" s="3"/>
      <c r="H567" s="3"/>
    </row>
    <row r="568" spans="2:8" x14ac:dyDescent="0.2">
      <c r="B568" s="3"/>
      <c r="C568" s="5"/>
      <c r="D568" s="3"/>
      <c r="E568" s="3"/>
      <c r="H568" s="3"/>
    </row>
    <row r="569" spans="2:8" x14ac:dyDescent="0.2">
      <c r="B569" s="3"/>
      <c r="C569" s="5"/>
      <c r="D569" s="3"/>
      <c r="E569" s="3"/>
      <c r="H569" s="3"/>
    </row>
    <row r="570" spans="2:8" x14ac:dyDescent="0.2">
      <c r="B570" s="3"/>
      <c r="C570" s="5"/>
      <c r="D570" s="3"/>
      <c r="E570" s="3"/>
      <c r="H570" s="3"/>
    </row>
    <row r="571" spans="2:8" x14ac:dyDescent="0.2">
      <c r="B571" s="3"/>
      <c r="C571" s="5"/>
      <c r="D571" s="3"/>
      <c r="E571" s="3"/>
      <c r="H571" s="3"/>
    </row>
    <row r="572" spans="2:8" x14ac:dyDescent="0.2">
      <c r="B572" s="3"/>
      <c r="C572" s="5"/>
      <c r="D572" s="3"/>
      <c r="E572" s="3"/>
      <c r="H572" s="3"/>
    </row>
    <row r="573" spans="2:8" x14ac:dyDescent="0.2">
      <c r="B573" s="3"/>
      <c r="C573" s="5"/>
      <c r="D573" s="3"/>
      <c r="E573" s="3"/>
      <c r="H573" s="3"/>
    </row>
    <row r="574" spans="2:8" x14ac:dyDescent="0.2">
      <c r="B574" s="3"/>
      <c r="C574" s="5"/>
      <c r="D574" s="3"/>
      <c r="E574" s="3"/>
      <c r="H574" s="3"/>
    </row>
    <row r="575" spans="2:8" x14ac:dyDescent="0.2">
      <c r="B575" s="3"/>
      <c r="C575" s="5"/>
      <c r="D575" s="3"/>
      <c r="E575" s="3"/>
      <c r="H575" s="3"/>
    </row>
    <row r="576" spans="2:8" x14ac:dyDescent="0.2">
      <c r="B576" s="3"/>
      <c r="C576" s="5"/>
      <c r="D576" s="3"/>
      <c r="E576" s="3"/>
      <c r="H576" s="3"/>
    </row>
    <row r="577" spans="2:8" x14ac:dyDescent="0.2">
      <c r="B577" s="3"/>
      <c r="C577" s="5"/>
      <c r="D577" s="3"/>
      <c r="E577" s="3"/>
      <c r="H577" s="3"/>
    </row>
    <row r="578" spans="2:8" x14ac:dyDescent="0.2">
      <c r="B578" s="3"/>
      <c r="C578" s="5"/>
      <c r="D578" s="3"/>
      <c r="E578" s="3"/>
      <c r="H578" s="3"/>
    </row>
    <row r="579" spans="2:8" x14ac:dyDescent="0.2">
      <c r="B579" s="3"/>
      <c r="C579" s="5"/>
      <c r="D579" s="3"/>
      <c r="E579" s="3"/>
      <c r="H579" s="3"/>
    </row>
    <row r="580" spans="2:8" x14ac:dyDescent="0.2">
      <c r="B580" s="3"/>
      <c r="C580" s="5"/>
      <c r="D580" s="3"/>
      <c r="E580" s="3"/>
      <c r="H580" s="3"/>
    </row>
    <row r="581" spans="2:8" x14ac:dyDescent="0.2">
      <c r="B581" s="3"/>
      <c r="C581" s="5"/>
      <c r="D581" s="3"/>
      <c r="E581" s="3"/>
      <c r="H581" s="3"/>
    </row>
    <row r="582" spans="2:8" x14ac:dyDescent="0.2">
      <c r="B582" s="3"/>
      <c r="C582" s="5"/>
      <c r="D582" s="3"/>
      <c r="E582" s="3"/>
      <c r="H582" s="3"/>
    </row>
    <row r="583" spans="2:8" x14ac:dyDescent="0.2">
      <c r="B583" s="3"/>
      <c r="C583" s="5"/>
      <c r="D583" s="3"/>
      <c r="E583" s="3"/>
      <c r="H583" s="3"/>
    </row>
    <row r="584" spans="2:8" x14ac:dyDescent="0.2">
      <c r="B584" s="3"/>
      <c r="C584" s="5"/>
      <c r="D584" s="3"/>
      <c r="E584" s="3"/>
      <c r="H584" s="3"/>
    </row>
    <row r="585" spans="2:8" x14ac:dyDescent="0.2">
      <c r="B585" s="3"/>
      <c r="C585" s="5"/>
      <c r="D585" s="3"/>
      <c r="E585" s="3"/>
      <c r="H585" s="3"/>
    </row>
    <row r="586" spans="2:8" x14ac:dyDescent="0.2">
      <c r="B586" s="3"/>
      <c r="C586" s="5"/>
      <c r="D586" s="3"/>
      <c r="E586" s="3"/>
      <c r="H586" s="3"/>
    </row>
    <row r="587" spans="2:8" x14ac:dyDescent="0.2">
      <c r="B587" s="3"/>
      <c r="C587" s="5"/>
      <c r="D587" s="3"/>
      <c r="E587" s="3"/>
      <c r="H587" s="3"/>
    </row>
    <row r="588" spans="2:8" x14ac:dyDescent="0.2">
      <c r="B588" s="3"/>
      <c r="C588" s="5"/>
      <c r="D588" s="3"/>
      <c r="E588" s="3"/>
      <c r="H588" s="3"/>
    </row>
    <row r="589" spans="2:8" x14ac:dyDescent="0.2">
      <c r="B589" s="3"/>
      <c r="C589" s="5"/>
      <c r="D589" s="3"/>
      <c r="E589" s="3"/>
      <c r="H589" s="3"/>
    </row>
    <row r="590" spans="2:8" x14ac:dyDescent="0.2">
      <c r="B590" s="3"/>
      <c r="C590" s="5"/>
      <c r="D590" s="3"/>
      <c r="E590" s="3"/>
      <c r="H590" s="3"/>
    </row>
    <row r="591" spans="2:8" x14ac:dyDescent="0.2">
      <c r="B591" s="3"/>
      <c r="C591" s="5"/>
      <c r="D591" s="3"/>
      <c r="E591" s="3"/>
      <c r="H591" s="3"/>
    </row>
    <row r="592" spans="2:8" x14ac:dyDescent="0.2">
      <c r="B592" s="3"/>
      <c r="C592" s="5"/>
      <c r="D592" s="3"/>
      <c r="E592" s="3"/>
      <c r="H592" s="3"/>
    </row>
    <row r="593" spans="2:8" x14ac:dyDescent="0.2">
      <c r="B593" s="3"/>
      <c r="C593" s="5"/>
      <c r="D593" s="3"/>
      <c r="E593" s="3"/>
      <c r="H593" s="3"/>
    </row>
    <row r="594" spans="2:8" x14ac:dyDescent="0.2">
      <c r="B594" s="3"/>
      <c r="C594" s="5"/>
      <c r="D594" s="3"/>
      <c r="E594" s="3"/>
      <c r="H594" s="3"/>
    </row>
    <row r="595" spans="2:8" x14ac:dyDescent="0.2">
      <c r="B595" s="3"/>
      <c r="C595" s="5"/>
      <c r="D595" s="3"/>
      <c r="E595" s="3"/>
      <c r="H595" s="3"/>
    </row>
    <row r="596" spans="2:8" x14ac:dyDescent="0.2">
      <c r="B596" s="3"/>
      <c r="C596" s="5"/>
      <c r="D596" s="3"/>
      <c r="E596" s="3"/>
      <c r="H596" s="3"/>
    </row>
    <row r="597" spans="2:8" x14ac:dyDescent="0.2">
      <c r="B597" s="3"/>
      <c r="C597" s="5"/>
      <c r="D597" s="3"/>
      <c r="E597" s="3"/>
      <c r="H597" s="3"/>
    </row>
    <row r="598" spans="2:8" x14ac:dyDescent="0.2">
      <c r="B598" s="3"/>
      <c r="C598" s="5"/>
      <c r="D598" s="3"/>
      <c r="E598" s="3"/>
      <c r="H598" s="3"/>
    </row>
    <row r="599" spans="2:8" x14ac:dyDescent="0.2">
      <c r="B599" s="3"/>
      <c r="C599" s="5"/>
      <c r="D599" s="3"/>
      <c r="E599" s="3"/>
      <c r="H599" s="3"/>
    </row>
    <row r="600" spans="2:8" x14ac:dyDescent="0.2">
      <c r="B600" s="3"/>
      <c r="C600" s="5"/>
      <c r="D600" s="3"/>
      <c r="E600" s="3"/>
      <c r="H600" s="3"/>
    </row>
    <row r="601" spans="2:8" x14ac:dyDescent="0.2">
      <c r="B601" s="3"/>
      <c r="C601" s="5"/>
      <c r="D601" s="3"/>
      <c r="E601" s="3"/>
      <c r="H601" s="3"/>
    </row>
    <row r="602" spans="2:8" x14ac:dyDescent="0.2">
      <c r="B602" s="3"/>
      <c r="C602" s="5"/>
      <c r="D602" s="3"/>
      <c r="E602" s="3"/>
      <c r="H602" s="3"/>
    </row>
    <row r="603" spans="2:8" x14ac:dyDescent="0.2">
      <c r="B603" s="3"/>
      <c r="C603" s="5"/>
      <c r="D603" s="3"/>
      <c r="E603" s="3"/>
      <c r="H603" s="3"/>
    </row>
    <row r="604" spans="2:8" x14ac:dyDescent="0.2">
      <c r="B604" s="3"/>
      <c r="C604" s="5"/>
      <c r="D604" s="3"/>
      <c r="E604" s="3"/>
      <c r="H604" s="3"/>
    </row>
    <row r="605" spans="2:8" x14ac:dyDescent="0.2">
      <c r="B605" s="3"/>
      <c r="C605" s="5"/>
      <c r="D605" s="3"/>
      <c r="E605" s="3"/>
      <c r="H605" s="3"/>
    </row>
    <row r="606" spans="2:8" x14ac:dyDescent="0.2">
      <c r="B606" s="3"/>
      <c r="C606" s="5"/>
      <c r="D606" s="3"/>
      <c r="E606" s="3"/>
      <c r="H606" s="3"/>
    </row>
    <row r="607" spans="2:8" x14ac:dyDescent="0.2">
      <c r="B607" s="3"/>
      <c r="C607" s="5"/>
      <c r="D607" s="3"/>
      <c r="E607" s="3"/>
      <c r="H607" s="3"/>
    </row>
    <row r="608" spans="2:8" x14ac:dyDescent="0.2">
      <c r="B608" s="3"/>
      <c r="C608" s="5"/>
      <c r="D608" s="3"/>
      <c r="E608" s="3"/>
      <c r="H608" s="3"/>
    </row>
    <row r="609" spans="2:8" x14ac:dyDescent="0.2">
      <c r="B609" s="3"/>
      <c r="C609" s="5"/>
      <c r="D609" s="3"/>
      <c r="E609" s="3"/>
      <c r="H609" s="3"/>
    </row>
    <row r="610" spans="2:8" x14ac:dyDescent="0.2">
      <c r="B610" s="3"/>
      <c r="C610" s="5"/>
      <c r="D610" s="3"/>
      <c r="E610" s="3"/>
      <c r="H610" s="3"/>
    </row>
    <row r="611" spans="2:8" x14ac:dyDescent="0.2">
      <c r="B611" s="3"/>
      <c r="C611" s="5"/>
      <c r="D611" s="3"/>
      <c r="E611" s="3"/>
      <c r="H611" s="3"/>
    </row>
    <row r="612" spans="2:8" x14ac:dyDescent="0.2">
      <c r="B612" s="3"/>
      <c r="C612" s="5"/>
      <c r="D612" s="3"/>
      <c r="E612" s="3"/>
      <c r="H612" s="3"/>
    </row>
    <row r="613" spans="2:8" x14ac:dyDescent="0.2">
      <c r="B613" s="3"/>
      <c r="C613" s="5"/>
      <c r="D613" s="3"/>
      <c r="E613" s="3"/>
      <c r="H613" s="3"/>
    </row>
    <row r="614" spans="2:8" x14ac:dyDescent="0.2">
      <c r="B614" s="3"/>
      <c r="C614" s="5"/>
      <c r="D614" s="3"/>
      <c r="E614" s="3"/>
      <c r="H614" s="3"/>
    </row>
    <row r="615" spans="2:8" x14ac:dyDescent="0.2">
      <c r="B615" s="3"/>
      <c r="C615" s="5"/>
      <c r="D615" s="3"/>
      <c r="E615" s="3"/>
      <c r="H615" s="3"/>
    </row>
    <row r="616" spans="2:8" x14ac:dyDescent="0.2">
      <c r="B616" s="3"/>
      <c r="C616" s="5"/>
      <c r="D616" s="3"/>
      <c r="E616" s="3"/>
      <c r="H616" s="3"/>
    </row>
    <row r="617" spans="2:8" x14ac:dyDescent="0.2">
      <c r="B617" s="3"/>
      <c r="C617" s="5"/>
      <c r="D617" s="3"/>
      <c r="E617" s="3"/>
      <c r="H617" s="3"/>
    </row>
    <row r="618" spans="2:8" x14ac:dyDescent="0.2">
      <c r="B618" s="3"/>
      <c r="C618" s="5"/>
      <c r="D618" s="3"/>
      <c r="E618" s="3"/>
      <c r="H618" s="3"/>
    </row>
    <row r="619" spans="2:8" x14ac:dyDescent="0.2">
      <c r="B619" s="3"/>
      <c r="C619" s="5"/>
      <c r="D619" s="3"/>
      <c r="E619" s="3"/>
      <c r="H619" s="3"/>
    </row>
    <row r="620" spans="2:8" x14ac:dyDescent="0.2">
      <c r="B620" s="3"/>
      <c r="C620" s="5"/>
      <c r="D620" s="3"/>
      <c r="E620" s="3"/>
      <c r="H620" s="3"/>
    </row>
    <row r="621" spans="2:8" x14ac:dyDescent="0.2">
      <c r="B621" s="3"/>
      <c r="C621" s="5"/>
      <c r="D621" s="3"/>
      <c r="E621" s="3"/>
      <c r="H621" s="3"/>
    </row>
    <row r="622" spans="2:8" x14ac:dyDescent="0.2">
      <c r="B622" s="3"/>
      <c r="C622" s="5"/>
      <c r="D622" s="3"/>
      <c r="E622" s="3"/>
      <c r="H622" s="3"/>
    </row>
    <row r="623" spans="2:8" x14ac:dyDescent="0.2">
      <c r="B623" s="3"/>
      <c r="C623" s="5"/>
      <c r="D623" s="3"/>
      <c r="E623" s="3"/>
      <c r="H623" s="3"/>
    </row>
    <row r="624" spans="2:8" x14ac:dyDescent="0.2">
      <c r="B624" s="3"/>
      <c r="C624" s="5"/>
      <c r="D624" s="3"/>
      <c r="E624" s="3"/>
      <c r="H624" s="3"/>
    </row>
    <row r="625" spans="2:8" x14ac:dyDescent="0.2">
      <c r="B625" s="3"/>
      <c r="C625" s="5"/>
      <c r="D625" s="3"/>
      <c r="E625" s="3"/>
      <c r="H625" s="3"/>
    </row>
    <row r="626" spans="2:8" x14ac:dyDescent="0.2">
      <c r="B626" s="3"/>
      <c r="C626" s="5"/>
      <c r="D626" s="3"/>
      <c r="E626" s="3"/>
      <c r="H626" s="3"/>
    </row>
    <row r="627" spans="2:8" x14ac:dyDescent="0.2">
      <c r="B627" s="3"/>
      <c r="C627" s="5"/>
      <c r="D627" s="3"/>
      <c r="E627" s="3"/>
      <c r="H627" s="3"/>
    </row>
    <row r="628" spans="2:8" x14ac:dyDescent="0.2">
      <c r="B628" s="3"/>
      <c r="C628" s="5"/>
      <c r="D628" s="3"/>
      <c r="E628" s="3"/>
      <c r="H628" s="3"/>
    </row>
    <row r="629" spans="2:8" x14ac:dyDescent="0.2">
      <c r="B629" s="3"/>
      <c r="C629" s="5"/>
      <c r="D629" s="3"/>
      <c r="E629" s="3"/>
      <c r="H629" s="3"/>
    </row>
    <row r="630" spans="2:8" x14ac:dyDescent="0.2">
      <c r="B630" s="3"/>
      <c r="C630" s="5"/>
      <c r="D630" s="3"/>
      <c r="E630" s="3"/>
      <c r="H630" s="3"/>
    </row>
    <row r="631" spans="2:8" x14ac:dyDescent="0.2">
      <c r="B631" s="3"/>
      <c r="C631" s="5"/>
      <c r="D631" s="3"/>
      <c r="E631" s="3"/>
      <c r="H631" s="3"/>
    </row>
    <row r="632" spans="2:8" x14ac:dyDescent="0.2">
      <c r="B632" s="3"/>
      <c r="C632" s="5"/>
      <c r="D632" s="3"/>
      <c r="E632" s="3"/>
      <c r="H632" s="3"/>
    </row>
    <row r="633" spans="2:8" x14ac:dyDescent="0.2">
      <c r="B633" s="3"/>
      <c r="C633" s="5"/>
      <c r="D633" s="3"/>
      <c r="E633" s="3"/>
      <c r="H633" s="3"/>
    </row>
    <row r="634" spans="2:8" x14ac:dyDescent="0.2">
      <c r="B634" s="3"/>
      <c r="C634" s="5"/>
      <c r="D634" s="3"/>
      <c r="E634" s="3"/>
      <c r="H634" s="3"/>
    </row>
    <row r="635" spans="2:8" x14ac:dyDescent="0.2">
      <c r="B635" s="3"/>
      <c r="C635" s="5"/>
      <c r="D635" s="3"/>
      <c r="E635" s="3"/>
      <c r="H635" s="3"/>
    </row>
    <row r="636" spans="2:8" x14ac:dyDescent="0.2">
      <c r="B636" s="3"/>
      <c r="C636" s="5"/>
      <c r="D636" s="3"/>
      <c r="E636" s="3"/>
      <c r="H636" s="3"/>
    </row>
    <row r="637" spans="2:8" x14ac:dyDescent="0.2">
      <c r="B637" s="3"/>
      <c r="C637" s="5"/>
      <c r="D637" s="3"/>
      <c r="E637" s="3"/>
      <c r="H637" s="3"/>
    </row>
    <row r="638" spans="2:8" x14ac:dyDescent="0.2">
      <c r="B638" s="3"/>
      <c r="C638" s="5"/>
      <c r="D638" s="3"/>
      <c r="E638" s="3"/>
      <c r="H638" s="3"/>
    </row>
    <row r="639" spans="2:8" x14ac:dyDescent="0.2">
      <c r="B639" s="3"/>
      <c r="C639" s="5"/>
      <c r="D639" s="3"/>
      <c r="E639" s="3"/>
      <c r="H639" s="3"/>
    </row>
    <row r="640" spans="2:8" x14ac:dyDescent="0.2">
      <c r="B640" s="3"/>
      <c r="C640" s="5"/>
      <c r="D640" s="3"/>
      <c r="E640" s="3"/>
      <c r="H640" s="3"/>
    </row>
    <row r="641" spans="2:8" x14ac:dyDescent="0.2">
      <c r="B641" s="3"/>
      <c r="C641" s="5"/>
      <c r="D641" s="3"/>
      <c r="E641" s="3"/>
      <c r="H641" s="3"/>
    </row>
    <row r="642" spans="2:8" x14ac:dyDescent="0.2">
      <c r="B642" s="3"/>
      <c r="C642" s="5"/>
      <c r="D642" s="3"/>
      <c r="E642" s="3"/>
      <c r="H642" s="3"/>
    </row>
    <row r="643" spans="2:8" x14ac:dyDescent="0.2">
      <c r="B643" s="3"/>
      <c r="C643" s="5"/>
      <c r="D643" s="3"/>
      <c r="E643" s="3"/>
      <c r="H643" s="3"/>
    </row>
    <row r="644" spans="2:8" x14ac:dyDescent="0.2">
      <c r="B644" s="3"/>
      <c r="C644" s="5"/>
      <c r="D644" s="3"/>
      <c r="E644" s="3"/>
      <c r="H644" s="3"/>
    </row>
    <row r="645" spans="2:8" x14ac:dyDescent="0.2">
      <c r="B645" s="3"/>
      <c r="C645" s="5"/>
      <c r="D645" s="3"/>
      <c r="E645" s="3"/>
      <c r="H645" s="3"/>
    </row>
    <row r="646" spans="2:8" x14ac:dyDescent="0.2">
      <c r="B646" s="3"/>
      <c r="C646" s="5"/>
      <c r="D646" s="3"/>
      <c r="E646" s="3"/>
      <c r="H646" s="3"/>
    </row>
    <row r="647" spans="2:8" x14ac:dyDescent="0.2">
      <c r="B647" s="3"/>
      <c r="C647" s="5"/>
      <c r="D647" s="3"/>
      <c r="E647" s="3"/>
      <c r="H647" s="3"/>
    </row>
    <row r="648" spans="2:8" x14ac:dyDescent="0.2">
      <c r="B648" s="3"/>
      <c r="C648" s="5"/>
      <c r="D648" s="3"/>
      <c r="E648" s="3"/>
      <c r="H648" s="3"/>
    </row>
    <row r="649" spans="2:8" x14ac:dyDescent="0.2">
      <c r="B649" s="3"/>
      <c r="C649" s="5"/>
      <c r="D649" s="3"/>
      <c r="E649" s="3"/>
      <c r="H649" s="3"/>
    </row>
    <row r="650" spans="2:8" x14ac:dyDescent="0.2">
      <c r="B650" s="3"/>
      <c r="C650" s="5"/>
      <c r="D650" s="3"/>
      <c r="E650" s="3"/>
      <c r="H650" s="3"/>
    </row>
    <row r="651" spans="2:8" x14ac:dyDescent="0.2">
      <c r="B651" s="3"/>
      <c r="C651" s="5"/>
      <c r="D651" s="3"/>
      <c r="E651" s="3"/>
      <c r="H651" s="3"/>
    </row>
    <row r="652" spans="2:8" x14ac:dyDescent="0.2">
      <c r="B652" s="3"/>
      <c r="C652" s="5"/>
      <c r="D652" s="3"/>
      <c r="E652" s="3"/>
      <c r="H652" s="3"/>
    </row>
    <row r="653" spans="2:8" x14ac:dyDescent="0.2">
      <c r="B653" s="3"/>
      <c r="C653" s="5"/>
      <c r="D653" s="3"/>
      <c r="E653" s="3"/>
      <c r="H653" s="3"/>
    </row>
    <row r="654" spans="2:8" x14ac:dyDescent="0.2">
      <c r="B654" s="3"/>
      <c r="C654" s="5"/>
      <c r="D654" s="3"/>
      <c r="E654" s="3"/>
      <c r="H654" s="3"/>
    </row>
    <row r="655" spans="2:8" x14ac:dyDescent="0.2">
      <c r="B655" s="3"/>
      <c r="C655" s="5"/>
      <c r="D655" s="3"/>
      <c r="E655" s="3"/>
      <c r="H655" s="3"/>
    </row>
    <row r="656" spans="2:8" x14ac:dyDescent="0.2">
      <c r="B656" s="3"/>
      <c r="C656" s="5"/>
      <c r="D656" s="3"/>
      <c r="E656" s="3"/>
      <c r="H656" s="3"/>
    </row>
    <row r="657" spans="2:8" x14ac:dyDescent="0.2">
      <c r="B657" s="3"/>
      <c r="C657" s="5"/>
      <c r="D657" s="3"/>
      <c r="E657" s="3"/>
      <c r="H657" s="3"/>
    </row>
    <row r="658" spans="2:8" x14ac:dyDescent="0.2">
      <c r="B658" s="3"/>
      <c r="C658" s="5"/>
      <c r="D658" s="3"/>
      <c r="E658" s="3"/>
      <c r="H658" s="3"/>
    </row>
    <row r="659" spans="2:8" x14ac:dyDescent="0.2">
      <c r="B659" s="3"/>
      <c r="C659" s="5"/>
      <c r="D659" s="3"/>
      <c r="E659" s="3"/>
      <c r="H659" s="3"/>
    </row>
    <row r="660" spans="2:8" x14ac:dyDescent="0.2">
      <c r="B660" s="3"/>
      <c r="C660" s="5"/>
      <c r="D660" s="3"/>
      <c r="E660" s="3"/>
      <c r="H660" s="3"/>
    </row>
    <row r="661" spans="2:8" x14ac:dyDescent="0.2">
      <c r="B661" s="3"/>
      <c r="C661" s="5"/>
      <c r="D661" s="3"/>
      <c r="E661" s="3"/>
      <c r="H661" s="3"/>
    </row>
    <row r="662" spans="2:8" x14ac:dyDescent="0.2">
      <c r="B662" s="3"/>
      <c r="C662" s="5"/>
      <c r="D662" s="3"/>
      <c r="E662" s="3"/>
      <c r="H662" s="3"/>
    </row>
    <row r="663" spans="2:8" x14ac:dyDescent="0.2">
      <c r="B663" s="3"/>
      <c r="C663" s="5"/>
      <c r="D663" s="3"/>
      <c r="E663" s="3"/>
      <c r="H663" s="3"/>
    </row>
    <row r="664" spans="2:8" x14ac:dyDescent="0.2">
      <c r="B664" s="3"/>
      <c r="C664" s="5"/>
      <c r="D664" s="3"/>
      <c r="E664" s="3"/>
      <c r="H664" s="3"/>
    </row>
    <row r="665" spans="2:8" x14ac:dyDescent="0.2">
      <c r="B665" s="3"/>
      <c r="C665" s="5"/>
      <c r="D665" s="3"/>
      <c r="E665" s="3"/>
      <c r="H665" s="3"/>
    </row>
    <row r="666" spans="2:8" x14ac:dyDescent="0.2">
      <c r="B666" s="3"/>
      <c r="C666" s="5"/>
      <c r="D666" s="3"/>
      <c r="E666" s="3"/>
      <c r="H666" s="3"/>
    </row>
    <row r="667" spans="2:8" x14ac:dyDescent="0.2">
      <c r="B667" s="3"/>
      <c r="C667" s="5"/>
      <c r="D667" s="3"/>
      <c r="E667" s="3"/>
      <c r="H667" s="3"/>
    </row>
    <row r="668" spans="2:8" x14ac:dyDescent="0.2">
      <c r="B668" s="3"/>
      <c r="C668" s="5"/>
      <c r="D668" s="3"/>
      <c r="E668" s="3"/>
      <c r="H668" s="3"/>
    </row>
    <row r="669" spans="2:8" x14ac:dyDescent="0.2">
      <c r="B669" s="3"/>
      <c r="C669" s="5"/>
      <c r="D669" s="3"/>
      <c r="E669" s="3"/>
      <c r="H669" s="3"/>
    </row>
    <row r="670" spans="2:8" x14ac:dyDescent="0.2">
      <c r="B670" s="3"/>
      <c r="C670" s="5"/>
      <c r="D670" s="3"/>
      <c r="E670" s="3"/>
      <c r="H670" s="3"/>
    </row>
    <row r="671" spans="2:8" x14ac:dyDescent="0.2">
      <c r="B671" s="3"/>
      <c r="C671" s="5"/>
      <c r="D671" s="3"/>
      <c r="E671" s="3"/>
      <c r="H671" s="3"/>
    </row>
    <row r="672" spans="2:8" x14ac:dyDescent="0.2">
      <c r="B672" s="3"/>
      <c r="C672" s="5"/>
      <c r="D672" s="3"/>
      <c r="E672" s="3"/>
      <c r="H672" s="3"/>
    </row>
    <row r="673" spans="2:8" x14ac:dyDescent="0.2">
      <c r="B673" s="3"/>
      <c r="C673" s="5"/>
      <c r="D673" s="3"/>
      <c r="E673" s="3"/>
      <c r="H673" s="3"/>
    </row>
    <row r="674" spans="2:8" x14ac:dyDescent="0.2">
      <c r="B674" s="3"/>
      <c r="C674" s="5"/>
      <c r="D674" s="3"/>
      <c r="E674" s="3"/>
      <c r="H674" s="3"/>
    </row>
    <row r="675" spans="2:8" x14ac:dyDescent="0.2">
      <c r="B675" s="3"/>
      <c r="C675" s="5"/>
      <c r="D675" s="3"/>
      <c r="E675" s="3"/>
      <c r="H675" s="3"/>
    </row>
    <row r="676" spans="2:8" x14ac:dyDescent="0.2">
      <c r="B676" s="3"/>
      <c r="C676" s="5"/>
      <c r="D676" s="3"/>
      <c r="E676" s="3"/>
      <c r="H676" s="3"/>
    </row>
    <row r="677" spans="2:8" x14ac:dyDescent="0.2">
      <c r="B677" s="3"/>
      <c r="C677" s="5"/>
      <c r="D677" s="3"/>
      <c r="E677" s="3"/>
      <c r="H677" s="3"/>
    </row>
    <row r="678" spans="2:8" x14ac:dyDescent="0.2">
      <c r="B678" s="3"/>
      <c r="C678" s="5"/>
      <c r="D678" s="3"/>
      <c r="E678" s="3"/>
      <c r="H678" s="3"/>
    </row>
    <row r="679" spans="2:8" x14ac:dyDescent="0.2">
      <c r="B679" s="3"/>
      <c r="C679" s="5"/>
      <c r="D679" s="3"/>
      <c r="E679" s="3"/>
      <c r="H679" s="3"/>
    </row>
    <row r="680" spans="2:8" x14ac:dyDescent="0.2">
      <c r="B680" s="3"/>
      <c r="C680" s="5"/>
      <c r="D680" s="3"/>
      <c r="E680" s="3"/>
      <c r="H680" s="3"/>
    </row>
    <row r="681" spans="2:8" x14ac:dyDescent="0.2">
      <c r="B681" s="3"/>
      <c r="C681" s="5"/>
      <c r="D681" s="3"/>
      <c r="E681" s="3"/>
      <c r="H681" s="3"/>
    </row>
    <row r="682" spans="2:8" x14ac:dyDescent="0.2">
      <c r="B682" s="3"/>
      <c r="C682" s="5"/>
      <c r="D682" s="3"/>
      <c r="E682" s="3"/>
      <c r="H682" s="3"/>
    </row>
    <row r="683" spans="2:8" x14ac:dyDescent="0.2">
      <c r="B683" s="3"/>
      <c r="C683" s="5"/>
      <c r="D683" s="3"/>
      <c r="E683" s="3"/>
      <c r="H683" s="3"/>
    </row>
    <row r="684" spans="2:8" x14ac:dyDescent="0.2">
      <c r="B684" s="3"/>
      <c r="C684" s="5"/>
      <c r="D684" s="3"/>
      <c r="E684" s="3"/>
      <c r="H684" s="3"/>
    </row>
    <row r="685" spans="2:8" x14ac:dyDescent="0.2">
      <c r="B685" s="3"/>
      <c r="C685" s="5"/>
      <c r="D685" s="3"/>
      <c r="E685" s="3"/>
      <c r="H685" s="3"/>
    </row>
    <row r="686" spans="2:8" x14ac:dyDescent="0.2">
      <c r="B686" s="3"/>
      <c r="C686" s="5"/>
      <c r="D686" s="3"/>
      <c r="E686" s="3"/>
      <c r="H686" s="3"/>
    </row>
    <row r="687" spans="2:8" x14ac:dyDescent="0.2">
      <c r="B687" s="3"/>
      <c r="C687" s="5"/>
      <c r="D687" s="3"/>
      <c r="E687" s="3"/>
      <c r="H687" s="3"/>
    </row>
    <row r="688" spans="2:8" x14ac:dyDescent="0.2">
      <c r="B688" s="3"/>
      <c r="C688" s="5"/>
      <c r="D688" s="3"/>
      <c r="E688" s="3"/>
      <c r="H688" s="3"/>
    </row>
    <row r="689" spans="2:8" x14ac:dyDescent="0.2">
      <c r="B689" s="3"/>
      <c r="C689" s="5"/>
      <c r="D689" s="3"/>
      <c r="E689" s="3"/>
      <c r="H689" s="3"/>
    </row>
    <row r="690" spans="2:8" x14ac:dyDescent="0.2">
      <c r="B690" s="3"/>
      <c r="C690" s="5"/>
      <c r="D690" s="3"/>
      <c r="E690" s="3"/>
      <c r="H690" s="3"/>
    </row>
    <row r="691" spans="2:8" x14ac:dyDescent="0.2">
      <c r="B691" s="3"/>
      <c r="C691" s="5"/>
      <c r="D691" s="3"/>
      <c r="E691" s="3"/>
      <c r="H691" s="3"/>
    </row>
    <row r="692" spans="2:8" x14ac:dyDescent="0.2">
      <c r="B692" s="3"/>
      <c r="C692" s="5"/>
      <c r="D692" s="3"/>
      <c r="E692" s="3"/>
      <c r="H692" s="3"/>
    </row>
    <row r="693" spans="2:8" x14ac:dyDescent="0.2">
      <c r="B693" s="3"/>
      <c r="C693" s="5"/>
      <c r="D693" s="3"/>
      <c r="E693" s="3"/>
      <c r="H693" s="3"/>
    </row>
    <row r="694" spans="2:8" x14ac:dyDescent="0.2">
      <c r="B694" s="3"/>
      <c r="C694" s="5"/>
      <c r="D694" s="3"/>
      <c r="E694" s="3"/>
      <c r="H694" s="3"/>
    </row>
    <row r="695" spans="2:8" x14ac:dyDescent="0.2">
      <c r="B695" s="3"/>
      <c r="C695" s="5"/>
      <c r="D695" s="3"/>
      <c r="E695" s="3"/>
      <c r="H695" s="3"/>
    </row>
    <row r="696" spans="2:8" x14ac:dyDescent="0.2">
      <c r="B696" s="3"/>
      <c r="C696" s="5"/>
      <c r="D696" s="3"/>
      <c r="E696" s="3"/>
      <c r="H696" s="3"/>
    </row>
    <row r="697" spans="2:8" x14ac:dyDescent="0.2">
      <c r="B697" s="3"/>
      <c r="C697" s="5"/>
      <c r="D697" s="3"/>
      <c r="E697" s="3"/>
      <c r="H697" s="3"/>
    </row>
    <row r="698" spans="2:8" x14ac:dyDescent="0.2">
      <c r="B698" s="3"/>
      <c r="C698" s="5"/>
      <c r="D698" s="3"/>
      <c r="E698" s="3"/>
      <c r="H698" s="3"/>
    </row>
    <row r="699" spans="2:8" x14ac:dyDescent="0.2">
      <c r="B699" s="3"/>
      <c r="C699" s="5"/>
      <c r="D699" s="3"/>
      <c r="E699" s="3"/>
      <c r="H699" s="3"/>
    </row>
    <row r="700" spans="2:8" x14ac:dyDescent="0.2">
      <c r="B700" s="3"/>
      <c r="C700" s="5"/>
      <c r="D700" s="3"/>
      <c r="E700" s="3"/>
      <c r="H700" s="3"/>
    </row>
    <row r="701" spans="2:8" x14ac:dyDescent="0.2">
      <c r="B701" s="3"/>
      <c r="C701" s="5"/>
      <c r="D701" s="3"/>
      <c r="E701" s="3"/>
      <c r="H701" s="3"/>
    </row>
    <row r="702" spans="2:8" x14ac:dyDescent="0.2">
      <c r="B702" s="3"/>
      <c r="C702" s="5"/>
      <c r="D702" s="3"/>
      <c r="E702" s="3"/>
      <c r="H702" s="3"/>
    </row>
    <row r="703" spans="2:8" x14ac:dyDescent="0.2">
      <c r="B703" s="3"/>
      <c r="C703" s="5"/>
      <c r="D703" s="3"/>
      <c r="E703" s="3"/>
      <c r="H703" s="3"/>
    </row>
    <row r="704" spans="2:8" x14ac:dyDescent="0.2">
      <c r="B704" s="3"/>
      <c r="C704" s="5"/>
      <c r="D704" s="3"/>
      <c r="E704" s="3"/>
      <c r="H704" s="3"/>
    </row>
    <row r="705" spans="2:8" x14ac:dyDescent="0.2">
      <c r="B705" s="3"/>
      <c r="C705" s="5"/>
      <c r="D705" s="3"/>
      <c r="E705" s="3"/>
      <c r="H705" s="3"/>
    </row>
    <row r="706" spans="2:8" x14ac:dyDescent="0.2">
      <c r="B706" s="3"/>
      <c r="C706" s="5"/>
      <c r="D706" s="3"/>
      <c r="E706" s="3"/>
      <c r="H706" s="3"/>
    </row>
    <row r="707" spans="2:8" x14ac:dyDescent="0.2">
      <c r="B707" s="3"/>
      <c r="C707" s="5"/>
      <c r="D707" s="3"/>
      <c r="E707" s="3"/>
      <c r="H707" s="3"/>
    </row>
    <row r="708" spans="2:8" x14ac:dyDescent="0.2">
      <c r="B708" s="3"/>
      <c r="C708" s="5"/>
      <c r="D708" s="3"/>
      <c r="E708" s="3"/>
      <c r="H708" s="3"/>
    </row>
    <row r="709" spans="2:8" x14ac:dyDescent="0.2">
      <c r="B709" s="3"/>
      <c r="C709" s="5"/>
      <c r="D709" s="3"/>
      <c r="E709" s="3"/>
      <c r="H709" s="3"/>
    </row>
    <row r="710" spans="2:8" x14ac:dyDescent="0.2">
      <c r="B710" s="3"/>
      <c r="C710" s="5"/>
      <c r="D710" s="3"/>
      <c r="E710" s="3"/>
      <c r="H710" s="3"/>
    </row>
    <row r="711" spans="2:8" x14ac:dyDescent="0.2">
      <c r="B711" s="3"/>
      <c r="C711" s="5"/>
      <c r="D711" s="3"/>
      <c r="E711" s="3"/>
      <c r="H711" s="3"/>
    </row>
    <row r="712" spans="2:8" x14ac:dyDescent="0.2">
      <c r="B712" s="3"/>
      <c r="C712" s="5"/>
      <c r="D712" s="3"/>
      <c r="E712" s="3"/>
      <c r="H712" s="3"/>
    </row>
    <row r="713" spans="2:8" x14ac:dyDescent="0.2">
      <c r="B713" s="3"/>
      <c r="C713" s="5"/>
      <c r="D713" s="3"/>
      <c r="E713" s="3"/>
      <c r="H713" s="3"/>
    </row>
    <row r="714" spans="2:8" x14ac:dyDescent="0.2">
      <c r="B714" s="3"/>
      <c r="C714" s="5"/>
      <c r="D714" s="3"/>
      <c r="E714" s="3"/>
      <c r="H714" s="3"/>
    </row>
    <row r="715" spans="2:8" x14ac:dyDescent="0.2">
      <c r="B715" s="3"/>
      <c r="C715" s="5"/>
      <c r="D715" s="3"/>
      <c r="E715" s="3"/>
      <c r="H715" s="3"/>
    </row>
    <row r="716" spans="2:8" x14ac:dyDescent="0.2">
      <c r="B716" s="3"/>
      <c r="C716" s="5"/>
      <c r="D716" s="3"/>
      <c r="E716" s="3"/>
      <c r="H716" s="3"/>
    </row>
    <row r="717" spans="2:8" x14ac:dyDescent="0.2">
      <c r="B717" s="3"/>
      <c r="C717" s="5"/>
      <c r="D717" s="3"/>
      <c r="E717" s="3"/>
      <c r="H717" s="3"/>
    </row>
    <row r="718" spans="2:8" x14ac:dyDescent="0.2">
      <c r="B718" s="3"/>
      <c r="C718" s="5"/>
      <c r="D718" s="3"/>
      <c r="E718" s="3"/>
      <c r="H718" s="3"/>
    </row>
    <row r="719" spans="2:8" x14ac:dyDescent="0.2">
      <c r="B719" s="3"/>
      <c r="C719" s="5"/>
      <c r="D719" s="3"/>
      <c r="E719" s="3"/>
      <c r="H719" s="3"/>
    </row>
    <row r="720" spans="2:8" x14ac:dyDescent="0.2">
      <c r="B720" s="3"/>
      <c r="C720" s="5"/>
      <c r="D720" s="3"/>
      <c r="E720" s="3"/>
      <c r="H720" s="3"/>
    </row>
    <row r="721" spans="2:8" x14ac:dyDescent="0.2">
      <c r="B721" s="3"/>
      <c r="C721" s="5"/>
      <c r="D721" s="3"/>
      <c r="E721" s="3"/>
      <c r="H721" s="3"/>
    </row>
    <row r="722" spans="2:8" x14ac:dyDescent="0.2">
      <c r="B722" s="3"/>
      <c r="C722" s="5"/>
      <c r="D722" s="3"/>
      <c r="E722" s="3"/>
      <c r="H722" s="3"/>
    </row>
    <row r="723" spans="2:8" x14ac:dyDescent="0.2">
      <c r="B723" s="3"/>
      <c r="C723" s="5"/>
      <c r="D723" s="3"/>
      <c r="E723" s="3"/>
      <c r="H723" s="3"/>
    </row>
    <row r="724" spans="2:8" x14ac:dyDescent="0.2">
      <c r="B724" s="3"/>
      <c r="C724" s="5"/>
      <c r="D724" s="3"/>
      <c r="E724" s="3"/>
      <c r="H724" s="3"/>
    </row>
    <row r="725" spans="2:8" x14ac:dyDescent="0.2">
      <c r="B725" s="3"/>
      <c r="C725" s="5"/>
      <c r="D725" s="3"/>
      <c r="E725" s="3"/>
      <c r="H725" s="3"/>
    </row>
    <row r="726" spans="2:8" x14ac:dyDescent="0.2">
      <c r="B726" s="3"/>
      <c r="C726" s="5"/>
      <c r="D726" s="3"/>
      <c r="E726" s="3"/>
      <c r="H726" s="3"/>
    </row>
    <row r="727" spans="2:8" x14ac:dyDescent="0.2">
      <c r="B727" s="3"/>
      <c r="C727" s="5"/>
      <c r="D727" s="3"/>
      <c r="E727" s="3"/>
      <c r="H727" s="3"/>
    </row>
    <row r="728" spans="2:8" x14ac:dyDescent="0.2">
      <c r="B728" s="3"/>
      <c r="C728" s="5"/>
      <c r="D728" s="3"/>
      <c r="E728" s="3"/>
      <c r="H728" s="3"/>
    </row>
    <row r="729" spans="2:8" x14ac:dyDescent="0.2">
      <c r="B729" s="3"/>
      <c r="C729" s="5"/>
      <c r="D729" s="3"/>
      <c r="E729" s="3"/>
      <c r="H729" s="3"/>
    </row>
    <row r="730" spans="2:8" x14ac:dyDescent="0.2">
      <c r="B730" s="3"/>
      <c r="C730" s="5"/>
      <c r="D730" s="3"/>
      <c r="E730" s="3"/>
      <c r="H730" s="3"/>
    </row>
    <row r="731" spans="2:8" x14ac:dyDescent="0.2">
      <c r="B731" s="3"/>
      <c r="C731" s="5"/>
      <c r="D731" s="3"/>
      <c r="E731" s="3"/>
      <c r="H731" s="3"/>
    </row>
    <row r="732" spans="2:8" x14ac:dyDescent="0.2">
      <c r="B732" s="3"/>
      <c r="C732" s="5"/>
      <c r="D732" s="3"/>
      <c r="E732" s="3"/>
      <c r="H732" s="3"/>
    </row>
    <row r="733" spans="2:8" x14ac:dyDescent="0.2">
      <c r="B733" s="3"/>
      <c r="C733" s="5"/>
      <c r="D733" s="3"/>
      <c r="E733" s="3"/>
      <c r="H733" s="3"/>
    </row>
    <row r="734" spans="2:8" x14ac:dyDescent="0.2">
      <c r="B734" s="3"/>
      <c r="C734" s="5"/>
      <c r="D734" s="3"/>
      <c r="E734" s="3"/>
      <c r="H734" s="3"/>
    </row>
    <row r="735" spans="2:8" x14ac:dyDescent="0.2">
      <c r="B735" s="3"/>
      <c r="C735" s="5"/>
      <c r="D735" s="3"/>
      <c r="E735" s="3"/>
      <c r="H735" s="3"/>
    </row>
    <row r="736" spans="2:8" x14ac:dyDescent="0.2">
      <c r="B736" s="3"/>
      <c r="C736" s="5"/>
      <c r="D736" s="3"/>
      <c r="E736" s="3"/>
      <c r="H736" s="3"/>
    </row>
    <row r="737" spans="2:8" x14ac:dyDescent="0.2">
      <c r="B737" s="3"/>
      <c r="C737" s="5"/>
      <c r="D737" s="3"/>
      <c r="E737" s="3"/>
      <c r="H737" s="3"/>
    </row>
    <row r="738" spans="2:8" x14ac:dyDescent="0.2">
      <c r="B738" s="3"/>
      <c r="C738" s="5"/>
      <c r="D738" s="3"/>
      <c r="E738" s="3"/>
      <c r="H738" s="3"/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7"/>
  <sheetViews>
    <sheetView workbookViewId="0">
      <selection activeCell="K41" sqref="K41"/>
    </sheetView>
  </sheetViews>
  <sheetFormatPr baseColWidth="10" defaultRowHeight="12.75" x14ac:dyDescent="0.2"/>
  <cols>
    <col min="1" max="1" width="45.85546875" style="3" customWidth="1"/>
    <col min="2" max="2" width="11.7109375" style="4" customWidth="1"/>
    <col min="3" max="4" width="11.7109375" style="9" customWidth="1"/>
    <col min="5" max="5" width="11.7109375" style="10" customWidth="1"/>
    <col min="6" max="7" width="10.7109375" style="3" customWidth="1"/>
    <col min="8" max="8" width="10.7109375" style="5" customWidth="1"/>
    <col min="9" max="9" width="14.7109375" style="3" bestFit="1" customWidth="1"/>
    <col min="10" max="11" width="15.85546875" style="3" customWidth="1"/>
    <col min="12" max="12" width="31.7109375" style="3" customWidth="1"/>
    <col min="13" max="13" width="11.42578125" style="3"/>
    <col min="14" max="14" width="12.5703125" style="3" bestFit="1" customWidth="1"/>
    <col min="15" max="16384" width="11.42578125" style="3"/>
  </cols>
  <sheetData>
    <row r="1" spans="1:8" x14ac:dyDescent="0.2">
      <c r="C1" s="3"/>
      <c r="D1" s="3"/>
      <c r="E1" s="3"/>
    </row>
    <row r="2" spans="1:8" ht="18" x14ac:dyDescent="0.25">
      <c r="B2" s="1" t="s">
        <v>317</v>
      </c>
      <c r="C2" s="3"/>
      <c r="D2" s="3"/>
      <c r="E2" s="3"/>
    </row>
    <row r="3" spans="1:8" ht="18" x14ac:dyDescent="0.25">
      <c r="B3" s="1" t="s">
        <v>318</v>
      </c>
      <c r="C3" s="3"/>
      <c r="D3" s="3"/>
      <c r="E3" s="3"/>
    </row>
    <row r="4" spans="1:8" ht="16.5" x14ac:dyDescent="0.3">
      <c r="B4" s="2" t="s">
        <v>266</v>
      </c>
      <c r="C4" s="3"/>
      <c r="D4" s="3"/>
      <c r="E4" s="3"/>
    </row>
    <row r="5" spans="1:8" ht="13.5" thickBot="1" x14ac:dyDescent="0.25">
      <c r="A5" s="6"/>
      <c r="C5" s="3"/>
      <c r="D5" s="3"/>
      <c r="E5" s="3"/>
      <c r="H5" s="7"/>
    </row>
    <row r="6" spans="1:8" ht="17.25" thickBot="1" x14ac:dyDescent="0.35">
      <c r="A6" s="32" t="s">
        <v>36</v>
      </c>
      <c r="B6" s="33">
        <v>2016</v>
      </c>
      <c r="C6" s="33">
        <v>2015</v>
      </c>
      <c r="D6" s="33">
        <v>2014</v>
      </c>
      <c r="E6" s="34">
        <v>2013</v>
      </c>
      <c r="F6" s="33">
        <v>2012</v>
      </c>
      <c r="G6" s="33">
        <v>2011</v>
      </c>
      <c r="H6" s="35">
        <v>2010</v>
      </c>
    </row>
    <row r="7" spans="1:8" ht="25.5" x14ac:dyDescent="0.2">
      <c r="A7" s="151" t="s">
        <v>44</v>
      </c>
      <c r="B7" s="152">
        <f t="shared" ref="B7:H7" si="0">ROUND((+B8+B71+B94),0)</f>
        <v>11217182951</v>
      </c>
      <c r="C7" s="153">
        <f t="shared" si="0"/>
        <v>13572411120</v>
      </c>
      <c r="D7" s="153">
        <f t="shared" si="0"/>
        <v>11157086881</v>
      </c>
      <c r="E7" s="153">
        <f t="shared" si="0"/>
        <v>10040779922</v>
      </c>
      <c r="F7" s="153">
        <f t="shared" si="0"/>
        <v>7667710859</v>
      </c>
      <c r="G7" s="153">
        <f t="shared" si="0"/>
        <v>7255786846</v>
      </c>
      <c r="H7" s="154">
        <f t="shared" si="0"/>
        <v>4575137210</v>
      </c>
    </row>
    <row r="8" spans="1:8" x14ac:dyDescent="0.2">
      <c r="A8" s="138" t="s">
        <v>156</v>
      </c>
      <c r="B8" s="19">
        <f>ROUND((+B9+B64+B69),0)</f>
        <v>8139762983</v>
      </c>
      <c r="C8" s="19">
        <v>6346572421</v>
      </c>
      <c r="D8" s="19">
        <f>D9+D64+D69</f>
        <v>5974983047.9899998</v>
      </c>
      <c r="E8" s="19">
        <f>ROUND((+E9+E64+E69),0)</f>
        <v>5168979846</v>
      </c>
      <c r="F8" s="19">
        <f>ROUND((+F9+F64+F69),0)</f>
        <v>5065044909</v>
      </c>
      <c r="G8" s="19">
        <f>ROUND((+G9+G64+G69),0)</f>
        <v>4511316478</v>
      </c>
      <c r="H8" s="71">
        <v>4114090073.75</v>
      </c>
    </row>
    <row r="9" spans="1:8" x14ac:dyDescent="0.2">
      <c r="A9" s="138" t="s">
        <v>33</v>
      </c>
      <c r="B9" s="49">
        <f>ROUND(SUM(B10:B63),0)</f>
        <v>1901307845</v>
      </c>
      <c r="C9" s="49">
        <v>1647588778</v>
      </c>
      <c r="D9" s="49">
        <v>1485647692.99</v>
      </c>
      <c r="E9" s="49">
        <f>ROUND(SUM(E10:E63),0)</f>
        <v>1440097459</v>
      </c>
      <c r="F9" s="49">
        <f>ROUND(SUM(F10:F63),0)-F50</f>
        <v>1670831768</v>
      </c>
      <c r="G9" s="49">
        <f>ROUND(SUM(G10:G63),0)-G50</f>
        <v>1298732243</v>
      </c>
      <c r="H9" s="131">
        <v>953382367.04000008</v>
      </c>
    </row>
    <row r="10" spans="1:8" x14ac:dyDescent="0.2">
      <c r="A10" s="157" t="s">
        <v>157</v>
      </c>
      <c r="B10" s="17">
        <v>733269</v>
      </c>
      <c r="C10" s="17">
        <v>928260.51</v>
      </c>
      <c r="D10" s="17">
        <v>683699</v>
      </c>
      <c r="E10" s="17">
        <v>1001267</v>
      </c>
      <c r="F10" s="17">
        <v>245322.47</v>
      </c>
      <c r="G10" s="17">
        <v>250206.3</v>
      </c>
      <c r="H10" s="170" t="s">
        <v>274</v>
      </c>
    </row>
    <row r="11" spans="1:8" x14ac:dyDescent="0.2">
      <c r="A11" s="157" t="s">
        <v>158</v>
      </c>
      <c r="B11" s="17">
        <v>2293675</v>
      </c>
      <c r="C11" s="17">
        <v>1823164.81</v>
      </c>
      <c r="D11" s="17">
        <v>8288353.5199999996</v>
      </c>
      <c r="E11" s="17">
        <v>344190</v>
      </c>
      <c r="F11" s="17">
        <v>546395</v>
      </c>
      <c r="G11" s="17">
        <v>1951483</v>
      </c>
      <c r="H11" s="170" t="s">
        <v>274</v>
      </c>
    </row>
    <row r="12" spans="1:8" x14ac:dyDescent="0.2">
      <c r="A12" s="157" t="s">
        <v>222</v>
      </c>
      <c r="B12" s="17">
        <v>6256000</v>
      </c>
      <c r="C12" s="17">
        <v>17380000</v>
      </c>
      <c r="D12" s="17">
        <v>77856797.349999994</v>
      </c>
      <c r="E12" s="17">
        <v>15990730</v>
      </c>
      <c r="F12" s="17">
        <v>35380470</v>
      </c>
      <c r="G12" s="17">
        <v>7429310</v>
      </c>
      <c r="H12" s="170" t="s">
        <v>274</v>
      </c>
    </row>
    <row r="13" spans="1:8" ht="25.5" x14ac:dyDescent="0.2">
      <c r="A13" s="157" t="s">
        <v>223</v>
      </c>
      <c r="B13" s="17">
        <v>861418</v>
      </c>
      <c r="C13" s="17">
        <v>1922305</v>
      </c>
      <c r="D13" s="17">
        <v>8591922</v>
      </c>
      <c r="E13" s="145" t="s">
        <v>274</v>
      </c>
      <c r="F13" s="145" t="s">
        <v>274</v>
      </c>
      <c r="G13" s="145" t="s">
        <v>274</v>
      </c>
      <c r="H13" s="170" t="s">
        <v>274</v>
      </c>
    </row>
    <row r="14" spans="1:8" x14ac:dyDescent="0.2">
      <c r="A14" s="157" t="s">
        <v>159</v>
      </c>
      <c r="B14" s="17">
        <v>114395776</v>
      </c>
      <c r="C14" s="17">
        <v>105807931.65000001</v>
      </c>
      <c r="D14" s="17">
        <v>97564641.270000011</v>
      </c>
      <c r="E14" s="17">
        <v>90621733.780000001</v>
      </c>
      <c r="F14" s="17">
        <v>96046601.579999998</v>
      </c>
      <c r="G14" s="17">
        <v>94702491.129999995</v>
      </c>
      <c r="H14" s="63">
        <v>87499197.479999989</v>
      </c>
    </row>
    <row r="15" spans="1:8" ht="17.25" customHeight="1" x14ac:dyDescent="0.2">
      <c r="A15" s="157" t="s">
        <v>160</v>
      </c>
      <c r="B15" s="17">
        <v>60722489</v>
      </c>
      <c r="C15" s="17">
        <v>54747835.450000003</v>
      </c>
      <c r="D15" s="17">
        <v>61661697.810000002</v>
      </c>
      <c r="E15" s="17">
        <v>74520981.230000004</v>
      </c>
      <c r="F15" s="17">
        <v>74545773</v>
      </c>
      <c r="G15" s="17">
        <v>59329288</v>
      </c>
      <c r="H15" s="63">
        <v>48886259.409999996</v>
      </c>
    </row>
    <row r="16" spans="1:8" ht="25.5" x14ac:dyDescent="0.2">
      <c r="A16" s="157" t="s">
        <v>161</v>
      </c>
      <c r="B16" s="17">
        <v>94260000</v>
      </c>
      <c r="C16" s="17">
        <v>67178372.069999993</v>
      </c>
      <c r="D16" s="17">
        <v>8020243.6100000003</v>
      </c>
      <c r="E16" s="17">
        <v>58677018</v>
      </c>
      <c r="F16" s="17">
        <v>53804501.490000002</v>
      </c>
      <c r="G16" s="17">
        <v>47950950</v>
      </c>
      <c r="H16" s="63">
        <v>40771192.079999998</v>
      </c>
    </row>
    <row r="17" spans="1:8" ht="25.5" x14ac:dyDescent="0.2">
      <c r="A17" s="157" t="s">
        <v>224</v>
      </c>
      <c r="B17" s="17">
        <v>8780757</v>
      </c>
      <c r="C17" s="17">
        <v>8392538.3599999994</v>
      </c>
      <c r="D17" s="17">
        <v>4966375.5</v>
      </c>
      <c r="E17" s="17">
        <v>7577898.4900000002</v>
      </c>
      <c r="F17" s="17">
        <v>10626521.800000001</v>
      </c>
      <c r="G17" s="17">
        <v>19506216.02</v>
      </c>
      <c r="H17" s="63">
        <v>22616830.329999998</v>
      </c>
    </row>
    <row r="18" spans="1:8" x14ac:dyDescent="0.2">
      <c r="A18" s="157" t="s">
        <v>225</v>
      </c>
      <c r="B18" s="17">
        <v>7179082</v>
      </c>
      <c r="C18" s="17">
        <v>11393490.27</v>
      </c>
      <c r="D18" s="17">
        <v>136846568.99000001</v>
      </c>
      <c r="E18" s="17">
        <v>3874378.4</v>
      </c>
      <c r="F18" s="17">
        <v>4094273.98</v>
      </c>
      <c r="G18" s="17">
        <v>5227881.0600000005</v>
      </c>
      <c r="H18" s="63">
        <v>9180622.7100000009</v>
      </c>
    </row>
    <row r="19" spans="1:8" x14ac:dyDescent="0.2">
      <c r="A19" s="157" t="s">
        <v>226</v>
      </c>
      <c r="B19" s="17">
        <v>180411368</v>
      </c>
      <c r="C19" s="17">
        <v>183694187.57999998</v>
      </c>
      <c r="D19" s="17">
        <v>778066.55999999994</v>
      </c>
      <c r="E19" s="17">
        <v>154996519.52000001</v>
      </c>
      <c r="F19" s="17">
        <v>181173710</v>
      </c>
      <c r="G19" s="17">
        <v>218172384.94999999</v>
      </c>
      <c r="H19" s="63">
        <v>124739205</v>
      </c>
    </row>
    <row r="20" spans="1:8" x14ac:dyDescent="0.2">
      <c r="A20" s="157" t="s">
        <v>162</v>
      </c>
      <c r="B20" s="17">
        <v>1165462</v>
      </c>
      <c r="C20" s="17"/>
      <c r="D20" s="17">
        <v>91662979</v>
      </c>
      <c r="E20" s="17">
        <v>2386939.38</v>
      </c>
      <c r="F20" s="17">
        <v>935459.18</v>
      </c>
      <c r="G20" s="17">
        <v>0</v>
      </c>
      <c r="H20" s="170" t="s">
        <v>274</v>
      </c>
    </row>
    <row r="21" spans="1:8" x14ac:dyDescent="0.2">
      <c r="A21" s="157" t="s">
        <v>163</v>
      </c>
      <c r="B21" s="17">
        <v>918729</v>
      </c>
      <c r="C21" s="17">
        <v>1103644.1000000001</v>
      </c>
      <c r="D21" s="17">
        <v>1193654</v>
      </c>
      <c r="E21" s="17">
        <v>727633</v>
      </c>
      <c r="F21" s="17">
        <v>853488</v>
      </c>
      <c r="G21" s="17">
        <v>829604</v>
      </c>
      <c r="H21" s="63">
        <v>639759</v>
      </c>
    </row>
    <row r="22" spans="1:8" x14ac:dyDescent="0.2">
      <c r="A22" s="157" t="s">
        <v>227</v>
      </c>
      <c r="B22" s="17">
        <v>117563129</v>
      </c>
      <c r="C22" s="17">
        <v>272566149.81</v>
      </c>
      <c r="D22" s="17">
        <v>98176153.939999998</v>
      </c>
      <c r="E22" s="17">
        <v>92175399</v>
      </c>
      <c r="F22" s="17">
        <v>305094911</v>
      </c>
      <c r="G22" s="145" t="s">
        <v>274</v>
      </c>
      <c r="H22" s="170" t="s">
        <v>274</v>
      </c>
    </row>
    <row r="23" spans="1:8" x14ac:dyDescent="0.2">
      <c r="A23" s="157" t="s">
        <v>321</v>
      </c>
      <c r="B23" s="145" t="s">
        <v>274</v>
      </c>
      <c r="C23" s="145" t="s">
        <v>274</v>
      </c>
      <c r="D23" s="145" t="s">
        <v>274</v>
      </c>
      <c r="E23" s="145" t="s">
        <v>274</v>
      </c>
      <c r="F23" s="145" t="s">
        <v>274</v>
      </c>
      <c r="G23" s="145" t="s">
        <v>274</v>
      </c>
      <c r="H23" s="63">
        <v>111010.91</v>
      </c>
    </row>
    <row r="24" spans="1:8" x14ac:dyDescent="0.2">
      <c r="A24" s="157" t="s">
        <v>164</v>
      </c>
      <c r="B24" s="17">
        <v>12283989</v>
      </c>
      <c r="C24" s="17">
        <v>15228151.890000099</v>
      </c>
      <c r="D24" s="17">
        <v>16064918.34</v>
      </c>
      <c r="E24" s="17">
        <v>13841985.41</v>
      </c>
      <c r="F24" s="17">
        <v>25344875.649999999</v>
      </c>
      <c r="G24" s="17">
        <v>9966574.6099999994</v>
      </c>
      <c r="H24" s="170" t="s">
        <v>274</v>
      </c>
    </row>
    <row r="25" spans="1:8" x14ac:dyDescent="0.2">
      <c r="A25" s="157" t="s">
        <v>322</v>
      </c>
      <c r="B25" s="145" t="s">
        <v>274</v>
      </c>
      <c r="C25" s="145" t="s">
        <v>274</v>
      </c>
      <c r="D25" s="145" t="s">
        <v>274</v>
      </c>
      <c r="E25" s="145" t="s">
        <v>274</v>
      </c>
      <c r="F25" s="145" t="s">
        <v>274</v>
      </c>
      <c r="G25" s="145" t="s">
        <v>274</v>
      </c>
      <c r="H25" s="63">
        <v>1547303.1700000002</v>
      </c>
    </row>
    <row r="26" spans="1:8" x14ac:dyDescent="0.2">
      <c r="A26" s="157" t="s">
        <v>323</v>
      </c>
      <c r="B26" s="145" t="s">
        <v>274</v>
      </c>
      <c r="C26" s="145" t="s">
        <v>274</v>
      </c>
      <c r="D26" s="145" t="s">
        <v>274</v>
      </c>
      <c r="E26" s="145" t="s">
        <v>274</v>
      </c>
      <c r="F26" s="145" t="s">
        <v>274</v>
      </c>
      <c r="G26" s="145" t="s">
        <v>274</v>
      </c>
      <c r="H26" s="63">
        <v>9434558.5500000007</v>
      </c>
    </row>
    <row r="27" spans="1:8" x14ac:dyDescent="0.2">
      <c r="A27" s="157" t="s">
        <v>228</v>
      </c>
      <c r="B27" s="17">
        <v>1203479</v>
      </c>
      <c r="C27" s="17">
        <v>1345119.04</v>
      </c>
      <c r="D27" s="17">
        <v>789250.6</v>
      </c>
      <c r="E27" s="17">
        <v>1491984.49</v>
      </c>
      <c r="F27" s="17">
        <v>5719134.0099999998</v>
      </c>
      <c r="G27" s="17">
        <v>450460.58999999997</v>
      </c>
      <c r="H27" s="63">
        <v>746651.48</v>
      </c>
    </row>
    <row r="28" spans="1:8" x14ac:dyDescent="0.2">
      <c r="A28" s="157" t="s">
        <v>229</v>
      </c>
      <c r="B28" s="17">
        <v>12432430</v>
      </c>
      <c r="C28" s="17">
        <v>10087929.449999999</v>
      </c>
      <c r="D28" s="17">
        <v>9406189.7000000011</v>
      </c>
      <c r="E28" s="17">
        <v>8988498.2300000004</v>
      </c>
      <c r="F28" s="17">
        <v>10033961.800000001</v>
      </c>
      <c r="G28" s="17">
        <v>9380916.0800000001</v>
      </c>
      <c r="H28" s="63">
        <v>9693492.209999999</v>
      </c>
    </row>
    <row r="29" spans="1:8" x14ac:dyDescent="0.2">
      <c r="A29" s="157" t="s">
        <v>165</v>
      </c>
      <c r="B29" s="17">
        <v>180663629</v>
      </c>
      <c r="C29" s="17">
        <v>217180500.99000001</v>
      </c>
      <c r="D29" s="17">
        <v>224218540.07999998</v>
      </c>
      <c r="E29" s="17">
        <v>263213181.84999999</v>
      </c>
      <c r="F29" s="17">
        <v>248185151.09</v>
      </c>
      <c r="G29" s="17">
        <v>208586366.52000001</v>
      </c>
      <c r="H29" s="63">
        <v>116128870.78</v>
      </c>
    </row>
    <row r="30" spans="1:8" x14ac:dyDescent="0.2">
      <c r="A30" s="157" t="s">
        <v>166</v>
      </c>
      <c r="B30" s="17">
        <v>33649649</v>
      </c>
      <c r="C30" s="17">
        <v>37701606.68</v>
      </c>
      <c r="D30" s="17">
        <v>39497614</v>
      </c>
      <c r="E30" s="17">
        <v>37932447</v>
      </c>
      <c r="F30" s="17">
        <v>44290112</v>
      </c>
      <c r="G30" s="17">
        <v>47074399</v>
      </c>
      <c r="H30" s="63">
        <v>40772378.950000003</v>
      </c>
    </row>
    <row r="31" spans="1:8" x14ac:dyDescent="0.2">
      <c r="A31" s="157" t="s">
        <v>167</v>
      </c>
      <c r="B31" s="17">
        <v>0</v>
      </c>
      <c r="C31" s="17"/>
      <c r="D31" s="17">
        <v>1170499.8999999999</v>
      </c>
      <c r="E31" s="17">
        <v>1305605.29</v>
      </c>
      <c r="F31" s="17">
        <v>2100061.58</v>
      </c>
      <c r="G31" s="17">
        <v>1937383</v>
      </c>
      <c r="H31" s="63">
        <v>2184137</v>
      </c>
    </row>
    <row r="32" spans="1:8" x14ac:dyDescent="0.2">
      <c r="A32" s="157" t="s">
        <v>168</v>
      </c>
      <c r="B32" s="17">
        <v>1910598</v>
      </c>
      <c r="C32" s="17">
        <v>1444544.08</v>
      </c>
      <c r="D32" s="17">
        <v>1887945.5</v>
      </c>
      <c r="E32" s="17">
        <v>2060706</v>
      </c>
      <c r="F32" s="17">
        <v>1864030.7</v>
      </c>
      <c r="G32" s="17">
        <v>1697654.5</v>
      </c>
      <c r="H32" s="63">
        <v>1575890.55</v>
      </c>
    </row>
    <row r="33" spans="1:8" x14ac:dyDescent="0.2">
      <c r="A33" s="157" t="s">
        <v>169</v>
      </c>
      <c r="B33" s="17">
        <v>13323979</v>
      </c>
      <c r="C33" s="17">
        <v>10946179</v>
      </c>
      <c r="D33" s="17">
        <v>11896828</v>
      </c>
      <c r="E33" s="17">
        <v>6468590</v>
      </c>
      <c r="F33" s="17">
        <v>6218051</v>
      </c>
      <c r="G33" s="17">
        <v>6822611</v>
      </c>
      <c r="H33" s="63">
        <v>6265194.9000000004</v>
      </c>
    </row>
    <row r="34" spans="1:8" x14ac:dyDescent="0.2">
      <c r="A34" s="157" t="s">
        <v>170</v>
      </c>
      <c r="B34" s="17">
        <v>24932876</v>
      </c>
      <c r="C34" s="17">
        <v>20137828.509999998</v>
      </c>
      <c r="D34" s="17">
        <v>31693435.419999998</v>
      </c>
      <c r="E34" s="17">
        <v>23524214.629999999</v>
      </c>
      <c r="F34" s="17">
        <v>13196770.560000001</v>
      </c>
      <c r="G34" s="17">
        <v>20729493.460000001</v>
      </c>
      <c r="H34" s="63">
        <v>4403918.17</v>
      </c>
    </row>
    <row r="35" spans="1:8" x14ac:dyDescent="0.2">
      <c r="A35" s="157" t="s">
        <v>243</v>
      </c>
      <c r="B35" s="17">
        <v>3713858</v>
      </c>
      <c r="C35" s="17">
        <v>21438182.780000001</v>
      </c>
      <c r="D35" s="145" t="s">
        <v>310</v>
      </c>
      <c r="E35" s="17">
        <v>49695</v>
      </c>
      <c r="F35" s="17">
        <v>48380</v>
      </c>
      <c r="G35" s="17">
        <v>37050</v>
      </c>
      <c r="H35" s="170" t="s">
        <v>274</v>
      </c>
    </row>
    <row r="36" spans="1:8" x14ac:dyDescent="0.2">
      <c r="A36" s="157" t="s">
        <v>230</v>
      </c>
      <c r="B36" s="17">
        <v>23806213</v>
      </c>
      <c r="C36" s="17">
        <v>38510110.240000002</v>
      </c>
      <c r="D36" s="17">
        <v>129520206.34</v>
      </c>
      <c r="E36" s="17">
        <v>55241247.719999999</v>
      </c>
      <c r="F36" s="17">
        <v>69868708.760000005</v>
      </c>
      <c r="G36" s="17">
        <v>36412733.100000001</v>
      </c>
      <c r="H36" s="63">
        <v>7423320</v>
      </c>
    </row>
    <row r="37" spans="1:8" x14ac:dyDescent="0.2">
      <c r="A37" s="157" t="s">
        <v>171</v>
      </c>
      <c r="B37" s="17">
        <v>226235498</v>
      </c>
      <c r="C37" s="17">
        <v>612213035.54999995</v>
      </c>
      <c r="D37" s="17">
        <v>163989955.13999999</v>
      </c>
      <c r="E37" s="17">
        <v>181470923.31</v>
      </c>
      <c r="F37" s="17">
        <v>186070851.25</v>
      </c>
      <c r="G37" s="17">
        <v>195347507.72999999</v>
      </c>
      <c r="H37" s="63">
        <v>157427096.34</v>
      </c>
    </row>
    <row r="38" spans="1:8" x14ac:dyDescent="0.2">
      <c r="A38" s="157" t="s">
        <v>172</v>
      </c>
      <c r="B38" s="17">
        <v>30933582</v>
      </c>
      <c r="C38" s="17">
        <v>28649550.41</v>
      </c>
      <c r="D38" s="17">
        <v>28834658.699999999</v>
      </c>
      <c r="E38" s="17">
        <v>28146752.18</v>
      </c>
      <c r="F38" s="17">
        <v>26832742.579999998</v>
      </c>
      <c r="G38" s="17">
        <v>23590846.490000002</v>
      </c>
      <c r="H38" s="63">
        <v>22642191.390000001</v>
      </c>
    </row>
    <row r="39" spans="1:8" x14ac:dyDescent="0.2">
      <c r="A39" s="157" t="s">
        <v>173</v>
      </c>
      <c r="B39" s="17">
        <v>4509871</v>
      </c>
      <c r="C39" s="17">
        <v>4239722</v>
      </c>
      <c r="D39" s="17">
        <v>3413814.34</v>
      </c>
      <c r="E39" s="17">
        <v>3178197.76</v>
      </c>
      <c r="F39" s="17">
        <v>2713890.15</v>
      </c>
      <c r="G39" s="17">
        <v>2786979.9299999997</v>
      </c>
      <c r="H39" s="63">
        <v>1669745.8</v>
      </c>
    </row>
    <row r="40" spans="1:8" x14ac:dyDescent="0.2">
      <c r="A40" s="157" t="s">
        <v>174</v>
      </c>
      <c r="B40" s="17">
        <v>1889735</v>
      </c>
      <c r="C40" s="17">
        <v>2424223.5099999998</v>
      </c>
      <c r="D40" s="17">
        <v>2007238.75</v>
      </c>
      <c r="E40" s="17">
        <v>2181556.96</v>
      </c>
      <c r="F40" s="17">
        <v>2269990.9700000002</v>
      </c>
      <c r="G40" s="17">
        <v>2631580.3099999996</v>
      </c>
      <c r="H40" s="63">
        <v>2382122.5499999998</v>
      </c>
    </row>
    <row r="41" spans="1:8" x14ac:dyDescent="0.2">
      <c r="A41" s="157" t="s">
        <v>175</v>
      </c>
      <c r="B41" s="17">
        <v>1421672</v>
      </c>
      <c r="C41" s="17">
        <v>1003431.45</v>
      </c>
      <c r="D41" s="17">
        <v>839035.96</v>
      </c>
      <c r="E41" s="17">
        <v>546002.02</v>
      </c>
      <c r="F41" s="17">
        <v>951854</v>
      </c>
      <c r="G41" s="17">
        <v>815441</v>
      </c>
      <c r="H41" s="63">
        <v>585909</v>
      </c>
    </row>
    <row r="42" spans="1:8" x14ac:dyDescent="0.2">
      <c r="A42" s="157" t="s">
        <v>176</v>
      </c>
      <c r="B42" s="17">
        <v>0</v>
      </c>
      <c r="C42" s="17">
        <v>1493962.0899999999</v>
      </c>
      <c r="D42" s="17">
        <v>699706.9</v>
      </c>
      <c r="E42" s="17">
        <v>749363.58</v>
      </c>
      <c r="F42" s="17">
        <v>1861262.76</v>
      </c>
      <c r="G42" s="17">
        <v>1794070.78</v>
      </c>
      <c r="H42" s="170" t="s">
        <v>274</v>
      </c>
    </row>
    <row r="43" spans="1:8" x14ac:dyDescent="0.2">
      <c r="A43" s="157" t="s">
        <v>320</v>
      </c>
      <c r="B43" s="17">
        <v>112139</v>
      </c>
      <c r="C43" s="17">
        <v>91643</v>
      </c>
      <c r="D43" s="17">
        <v>88300</v>
      </c>
      <c r="E43" s="17">
        <v>146025</v>
      </c>
      <c r="F43" s="17">
        <v>206333</v>
      </c>
      <c r="G43" s="17">
        <v>172108.36</v>
      </c>
      <c r="H43" s="170" t="s">
        <v>274</v>
      </c>
    </row>
    <row r="44" spans="1:8" x14ac:dyDescent="0.2">
      <c r="A44" s="157" t="s">
        <v>324</v>
      </c>
      <c r="B44" s="145" t="s">
        <v>274</v>
      </c>
      <c r="C44" s="145"/>
      <c r="D44" s="145" t="s">
        <v>274</v>
      </c>
      <c r="E44" s="145" t="s">
        <v>274</v>
      </c>
      <c r="F44" s="145" t="s">
        <v>274</v>
      </c>
      <c r="G44" s="145" t="s">
        <v>274</v>
      </c>
      <c r="H44" s="63">
        <v>1111860.3999999999</v>
      </c>
    </row>
    <row r="45" spans="1:8" x14ac:dyDescent="0.2">
      <c r="A45" s="157" t="s">
        <v>325</v>
      </c>
      <c r="B45" s="145" t="s">
        <v>274</v>
      </c>
      <c r="C45" s="145">
        <v>108986</v>
      </c>
      <c r="D45" s="145" t="s">
        <v>274</v>
      </c>
      <c r="E45" s="145" t="s">
        <v>274</v>
      </c>
      <c r="F45" s="145" t="s">
        <v>274</v>
      </c>
      <c r="G45" s="145" t="s">
        <v>274</v>
      </c>
      <c r="H45" s="170" t="s">
        <v>274</v>
      </c>
    </row>
    <row r="46" spans="1:8" x14ac:dyDescent="0.2">
      <c r="A46" s="157" t="s">
        <v>177</v>
      </c>
      <c r="B46" s="17">
        <v>3357560</v>
      </c>
      <c r="C46" s="17">
        <v>879370</v>
      </c>
      <c r="D46" s="17">
        <v>2548573.89</v>
      </c>
      <c r="E46" s="17">
        <v>3370588.28</v>
      </c>
      <c r="F46" s="17">
        <v>4674636.8899999997</v>
      </c>
      <c r="G46" s="17">
        <v>7016294.7300000004</v>
      </c>
      <c r="H46" s="63">
        <v>4976795</v>
      </c>
    </row>
    <row r="47" spans="1:8" ht="25.5" x14ac:dyDescent="0.2">
      <c r="A47" s="157" t="s">
        <v>178</v>
      </c>
      <c r="B47" s="17">
        <v>3242</v>
      </c>
      <c r="C47" s="17">
        <v>36772.21</v>
      </c>
      <c r="D47" s="17">
        <v>26388.51</v>
      </c>
      <c r="E47" s="17">
        <v>21629.06</v>
      </c>
      <c r="F47" s="17">
        <v>15544.42</v>
      </c>
      <c r="G47" s="17">
        <v>0</v>
      </c>
      <c r="H47" s="170" t="s">
        <v>274</v>
      </c>
    </row>
    <row r="48" spans="1:8" x14ac:dyDescent="0.2">
      <c r="A48" s="157" t="s">
        <v>179</v>
      </c>
      <c r="B48" s="17">
        <v>218334521</v>
      </c>
      <c r="C48" s="17">
        <v>212002276.13999999</v>
      </c>
      <c r="D48" s="17">
        <v>101465399</v>
      </c>
      <c r="E48" s="17">
        <v>76750203</v>
      </c>
      <c r="F48" s="17">
        <v>108088056</v>
      </c>
      <c r="G48" s="17">
        <v>77355387.319999993</v>
      </c>
      <c r="H48" s="63">
        <v>97809814.710000008</v>
      </c>
    </row>
    <row r="49" spans="1:8" x14ac:dyDescent="0.2">
      <c r="A49" s="157" t="s">
        <v>180</v>
      </c>
      <c r="B49" s="17">
        <v>9616594</v>
      </c>
      <c r="C49" s="17">
        <v>7500347.1100000003</v>
      </c>
      <c r="D49" s="17"/>
      <c r="E49" s="17"/>
      <c r="F49" s="17" t="s">
        <v>245</v>
      </c>
      <c r="G49" s="17" t="s">
        <v>245</v>
      </c>
      <c r="H49" s="170" t="s">
        <v>274</v>
      </c>
    </row>
    <row r="50" spans="1:8" x14ac:dyDescent="0.2">
      <c r="A50" s="157" t="s">
        <v>181</v>
      </c>
      <c r="B50" s="17">
        <v>832281</v>
      </c>
      <c r="C50" s="17">
        <v>6269513</v>
      </c>
      <c r="D50" s="17">
        <v>1397756</v>
      </c>
      <c r="E50" s="17">
        <v>1255803</v>
      </c>
      <c r="F50" s="17">
        <v>2481478</v>
      </c>
      <c r="G50" s="17">
        <v>8950291</v>
      </c>
      <c r="H50" s="170" t="s">
        <v>274</v>
      </c>
    </row>
    <row r="51" spans="1:8" ht="25.5" x14ac:dyDescent="0.2">
      <c r="A51" s="157" t="s">
        <v>231</v>
      </c>
      <c r="B51" s="17">
        <v>47517010</v>
      </c>
      <c r="C51" s="17">
        <v>6578776</v>
      </c>
      <c r="D51" s="145" t="s">
        <v>310</v>
      </c>
      <c r="E51" s="17">
        <v>85612926</v>
      </c>
      <c r="F51" s="17">
        <v>32527549.82</v>
      </c>
      <c r="G51" s="17">
        <v>94767518.409999996</v>
      </c>
      <c r="H51" s="63">
        <v>78099423.840000004</v>
      </c>
    </row>
    <row r="52" spans="1:8" x14ac:dyDescent="0.2">
      <c r="A52" s="157" t="s">
        <v>182</v>
      </c>
      <c r="B52" s="17">
        <v>2301955</v>
      </c>
      <c r="C52" s="17">
        <v>1917194.26</v>
      </c>
      <c r="D52" s="17">
        <v>1785850.28</v>
      </c>
      <c r="E52" s="17">
        <v>2176820.9300000002</v>
      </c>
      <c r="F52" s="17">
        <v>1954278.37</v>
      </c>
      <c r="G52" s="17">
        <v>1806690.26</v>
      </c>
      <c r="H52" s="63">
        <v>827415.32000000007</v>
      </c>
    </row>
    <row r="53" spans="1:8" x14ac:dyDescent="0.2">
      <c r="A53" s="157" t="s">
        <v>232</v>
      </c>
      <c r="B53" s="17">
        <v>1960031</v>
      </c>
      <c r="C53" s="17">
        <v>2096040.57</v>
      </c>
      <c r="D53" s="17">
        <v>1964956</v>
      </c>
      <c r="E53" s="17">
        <v>1344326</v>
      </c>
      <c r="F53" s="17">
        <v>1357221</v>
      </c>
      <c r="G53" s="17">
        <v>1387619</v>
      </c>
      <c r="H53" s="63">
        <v>1216390.9500000002</v>
      </c>
    </row>
    <row r="54" spans="1:8" x14ac:dyDescent="0.2">
      <c r="A54" s="157" t="s">
        <v>183</v>
      </c>
      <c r="B54" s="17">
        <v>92957186</v>
      </c>
      <c r="C54" s="17">
        <v>36188261.149999999</v>
      </c>
      <c r="D54" s="17">
        <v>75967509.539999992</v>
      </c>
      <c r="E54" s="17">
        <v>94439576.989999995</v>
      </c>
      <c r="F54" s="17">
        <v>68683933.760000005</v>
      </c>
      <c r="G54" s="17">
        <v>55256278.189999998</v>
      </c>
      <c r="H54" s="63">
        <v>31070504.280000001</v>
      </c>
    </row>
    <row r="55" spans="1:8" x14ac:dyDescent="0.2">
      <c r="A55" s="157" t="s">
        <v>233</v>
      </c>
      <c r="B55" s="17">
        <v>1549284</v>
      </c>
      <c r="C55" s="17">
        <v>1416416.5</v>
      </c>
      <c r="D55" s="17">
        <v>1322793</v>
      </c>
      <c r="E55" s="17">
        <v>1149524</v>
      </c>
      <c r="F55" s="17">
        <v>928055</v>
      </c>
      <c r="G55" s="17">
        <v>546334.68999999994</v>
      </c>
      <c r="H55" s="170" t="s">
        <v>274</v>
      </c>
    </row>
    <row r="56" spans="1:8" x14ac:dyDescent="0.2">
      <c r="A56" s="157" t="s">
        <v>184</v>
      </c>
      <c r="B56" s="17">
        <v>1359792</v>
      </c>
      <c r="C56" s="17">
        <v>854215</v>
      </c>
      <c r="D56" s="17">
        <v>740918</v>
      </c>
      <c r="E56" s="17"/>
      <c r="F56" s="17">
        <v>2481478</v>
      </c>
      <c r="G56" s="17">
        <v>8950291</v>
      </c>
      <c r="H56" s="170" t="s">
        <v>274</v>
      </c>
    </row>
    <row r="57" spans="1:8" x14ac:dyDescent="0.2">
      <c r="A57" s="157" t="s">
        <v>185</v>
      </c>
      <c r="B57" s="17">
        <v>42641599</v>
      </c>
      <c r="C57" s="17">
        <v>41751701.780000001</v>
      </c>
      <c r="D57" s="17">
        <v>19559397.490000002</v>
      </c>
      <c r="E57" s="17">
        <v>19965529</v>
      </c>
      <c r="F57" s="17">
        <v>15654302.609999999</v>
      </c>
      <c r="G57" s="17">
        <v>8825775.8000000007</v>
      </c>
      <c r="H57" s="63">
        <v>6685558.8200000003</v>
      </c>
    </row>
    <row r="58" spans="1:8" x14ac:dyDescent="0.2">
      <c r="A58" s="157" t="s">
        <v>186</v>
      </c>
      <c r="B58" s="17">
        <v>14663984</v>
      </c>
      <c r="C58" s="17">
        <v>6576271.1500000004</v>
      </c>
      <c r="D58" s="17">
        <v>2724056.52</v>
      </c>
      <c r="E58" s="17">
        <v>5217687.82</v>
      </c>
      <c r="F58" s="17">
        <v>5005172.4800000004</v>
      </c>
      <c r="G58" s="17">
        <v>5839908.1200000001</v>
      </c>
      <c r="H58" s="63">
        <v>3469713.85</v>
      </c>
    </row>
    <row r="59" spans="1:8" x14ac:dyDescent="0.2">
      <c r="A59" s="157" t="s">
        <v>234</v>
      </c>
      <c r="B59" s="17">
        <v>2257791</v>
      </c>
      <c r="C59" s="17">
        <v>1584263</v>
      </c>
      <c r="D59" s="17">
        <v>769033</v>
      </c>
      <c r="E59" s="17">
        <v>567973</v>
      </c>
      <c r="F59" s="17">
        <v>477775</v>
      </c>
      <c r="G59" s="17">
        <v>52255</v>
      </c>
      <c r="H59" s="170" t="s">
        <v>274</v>
      </c>
    </row>
    <row r="60" spans="1:8" x14ac:dyDescent="0.2">
      <c r="A60" s="157" t="s">
        <v>235</v>
      </c>
      <c r="B60" s="17">
        <v>4810428</v>
      </c>
      <c r="C60" s="17">
        <v>4128562.35</v>
      </c>
      <c r="D60" s="17">
        <v>2580243.98</v>
      </c>
      <c r="E60" s="17">
        <v>2403283</v>
      </c>
      <c r="F60" s="17">
        <v>777536.76</v>
      </c>
      <c r="G60" s="17">
        <v>245006.3</v>
      </c>
      <c r="H60" s="170" t="s">
        <v>274</v>
      </c>
    </row>
    <row r="61" spans="1:8" x14ac:dyDescent="0.2">
      <c r="A61" s="157" t="s">
        <v>240</v>
      </c>
      <c r="B61" s="17">
        <v>12571817</v>
      </c>
      <c r="C61" s="17">
        <v>10366246.67</v>
      </c>
      <c r="D61" s="17">
        <v>10485527.560000001</v>
      </c>
      <c r="E61" s="17">
        <v>12389924.65</v>
      </c>
      <c r="F61" s="17">
        <v>17082638.460000001</v>
      </c>
      <c r="G61" s="17">
        <v>11098893.369999999</v>
      </c>
      <c r="H61" s="63">
        <v>8788031.9100000001</v>
      </c>
    </row>
    <row r="62" spans="1:8" x14ac:dyDescent="0.2">
      <c r="A62" s="157" t="s">
        <v>238</v>
      </c>
      <c r="B62" s="17">
        <v>276008419</v>
      </c>
      <c r="C62" s="145">
        <v>52580439.969999999</v>
      </c>
      <c r="D62" s="145" t="s">
        <v>310</v>
      </c>
      <c r="E62" s="145" t="s">
        <v>310</v>
      </c>
      <c r="F62" s="145" t="s">
        <v>310</v>
      </c>
      <c r="G62" s="145" t="s">
        <v>310</v>
      </c>
      <c r="H62" s="170" t="s">
        <v>274</v>
      </c>
    </row>
    <row r="63" spans="1:8" x14ac:dyDescent="0.2">
      <c r="A63" s="157" t="s">
        <v>241</v>
      </c>
      <c r="B63" s="17">
        <v>0</v>
      </c>
      <c r="C63" s="14">
        <v>0</v>
      </c>
      <c r="D63" s="14">
        <v>0</v>
      </c>
      <c r="E63" s="14">
        <v>0</v>
      </c>
      <c r="F63" s="14">
        <v>0</v>
      </c>
      <c r="G63" s="17">
        <v>0</v>
      </c>
      <c r="H63" s="170" t="s">
        <v>274</v>
      </c>
    </row>
    <row r="64" spans="1:8" x14ac:dyDescent="0.2">
      <c r="A64" s="138" t="s">
        <v>34</v>
      </c>
      <c r="B64" s="49">
        <f>ROUND(SUM(B65:B68),0)</f>
        <v>142055814</v>
      </c>
      <c r="C64" s="49">
        <f t="shared" ref="C64:H64" si="1">ROUND(SUM(C65:C68),0)</f>
        <v>31714273</v>
      </c>
      <c r="D64" s="49">
        <f>ROUND(SUM(D65:D68),0)</f>
        <v>21693363</v>
      </c>
      <c r="E64" s="49">
        <f t="shared" si="1"/>
        <v>20342595</v>
      </c>
      <c r="F64" s="49">
        <f t="shared" si="1"/>
        <v>24580152</v>
      </c>
      <c r="G64" s="49">
        <f t="shared" si="1"/>
        <v>15908117</v>
      </c>
      <c r="H64" s="131">
        <f t="shared" si="1"/>
        <v>35241119</v>
      </c>
    </row>
    <row r="65" spans="1:8" x14ac:dyDescent="0.2">
      <c r="A65" s="136" t="s">
        <v>187</v>
      </c>
      <c r="B65" s="17">
        <v>18427162</v>
      </c>
      <c r="C65" s="17">
        <v>27509017.34</v>
      </c>
      <c r="D65" s="17">
        <v>16343362.9</v>
      </c>
      <c r="E65" s="17">
        <v>16562595.439999999</v>
      </c>
      <c r="F65" s="17">
        <v>18580152.120000001</v>
      </c>
      <c r="G65" s="17">
        <v>15908116.609999999</v>
      </c>
      <c r="H65" s="63">
        <v>14941118.709999999</v>
      </c>
    </row>
    <row r="66" spans="1:8" x14ac:dyDescent="0.2">
      <c r="A66" s="136" t="s">
        <v>188</v>
      </c>
      <c r="B66" s="17">
        <v>45412486</v>
      </c>
      <c r="C66" s="17">
        <v>4205255.34</v>
      </c>
      <c r="D66" s="17">
        <v>5350000</v>
      </c>
      <c r="E66" s="17">
        <v>3780000</v>
      </c>
      <c r="F66" s="17">
        <v>6000000</v>
      </c>
      <c r="G66" s="17">
        <v>0</v>
      </c>
      <c r="H66" s="63">
        <v>20300000</v>
      </c>
    </row>
    <row r="67" spans="1:8" x14ac:dyDescent="0.2">
      <c r="A67" s="136" t="s">
        <v>239</v>
      </c>
      <c r="B67" s="17">
        <v>8912007</v>
      </c>
      <c r="C67" s="145" t="s">
        <v>274</v>
      </c>
      <c r="D67" s="145" t="s">
        <v>274</v>
      </c>
      <c r="E67" s="145" t="s">
        <v>274</v>
      </c>
      <c r="F67" s="145" t="s">
        <v>274</v>
      </c>
      <c r="G67" s="145" t="s">
        <v>274</v>
      </c>
      <c r="H67" s="170" t="s">
        <v>274</v>
      </c>
    </row>
    <row r="68" spans="1:8" x14ac:dyDescent="0.2">
      <c r="A68" s="136" t="s">
        <v>242</v>
      </c>
      <c r="B68" s="17">
        <v>69304159</v>
      </c>
      <c r="C68" s="145" t="s">
        <v>274</v>
      </c>
      <c r="D68" s="145" t="s">
        <v>274</v>
      </c>
      <c r="E68" s="145" t="s">
        <v>274</v>
      </c>
      <c r="F68" s="145" t="s">
        <v>274</v>
      </c>
      <c r="G68" s="145" t="s">
        <v>274</v>
      </c>
      <c r="H68" s="170" t="s">
        <v>274</v>
      </c>
    </row>
    <row r="69" spans="1:8" x14ac:dyDescent="0.2">
      <c r="A69" s="138" t="s">
        <v>35</v>
      </c>
      <c r="B69" s="49">
        <f>ROUND(+B70,0)</f>
        <v>6096399324</v>
      </c>
      <c r="C69" s="49">
        <f t="shared" ref="C69:G69" si="2">ROUND(+C70,0)</f>
        <v>4671474626</v>
      </c>
      <c r="D69" s="49">
        <f t="shared" si="2"/>
        <v>4467641992</v>
      </c>
      <c r="E69" s="49">
        <f t="shared" si="2"/>
        <v>3708539792</v>
      </c>
      <c r="F69" s="49">
        <f t="shared" si="2"/>
        <v>3369632989</v>
      </c>
      <c r="G69" s="49">
        <f t="shared" si="2"/>
        <v>3196676118</v>
      </c>
      <c r="H69" s="131">
        <v>3125466588</v>
      </c>
    </row>
    <row r="70" spans="1:8" ht="25.5" x14ac:dyDescent="0.2">
      <c r="A70" s="136" t="s">
        <v>189</v>
      </c>
      <c r="B70" s="17">
        <v>6096399324</v>
      </c>
      <c r="C70" s="17">
        <v>4671474626</v>
      </c>
      <c r="D70" s="17">
        <v>4467641992.21</v>
      </c>
      <c r="E70" s="17">
        <v>3708539792.1399999</v>
      </c>
      <c r="F70" s="17">
        <v>3369632989</v>
      </c>
      <c r="G70" s="17">
        <v>3196676117.9000001</v>
      </c>
      <c r="H70" s="63">
        <v>3125466588</v>
      </c>
    </row>
    <row r="71" spans="1:8" x14ac:dyDescent="0.2">
      <c r="A71" s="138" t="s">
        <v>190</v>
      </c>
      <c r="B71" s="49">
        <f>ROUND(SUM(B72:B92),0)</f>
        <v>2997419968</v>
      </c>
      <c r="C71" s="49">
        <v>7225838699</v>
      </c>
      <c r="D71" s="49">
        <f>ROUND(SUM(D72:D92),0)</f>
        <v>5172103833</v>
      </c>
      <c r="E71" s="49">
        <f>ROUND(SUM(E72:E92),0)</f>
        <v>4829800076</v>
      </c>
      <c r="F71" s="49">
        <f>ROUND(SUM(F72:F92),0)</f>
        <v>2545098430</v>
      </c>
      <c r="G71" s="49">
        <f>ROUND(SUM(G72:G92),0)</f>
        <v>2671345018</v>
      </c>
      <c r="H71" s="49">
        <f>ROUND(SUM(H72:H92),0)</f>
        <v>425095464</v>
      </c>
    </row>
    <row r="72" spans="1:8" x14ac:dyDescent="0.2">
      <c r="A72" s="158" t="s">
        <v>191</v>
      </c>
      <c r="B72" s="145" t="s">
        <v>274</v>
      </c>
      <c r="C72" s="145" t="s">
        <v>274</v>
      </c>
      <c r="D72" s="145" t="s">
        <v>274</v>
      </c>
      <c r="E72" s="145" t="s">
        <v>274</v>
      </c>
      <c r="F72" s="145" t="s">
        <v>274</v>
      </c>
      <c r="G72" s="17">
        <v>8828.92</v>
      </c>
      <c r="H72" s="128">
        <v>145115660.96999997</v>
      </c>
    </row>
    <row r="73" spans="1:8" x14ac:dyDescent="0.2">
      <c r="A73" s="136" t="s">
        <v>26</v>
      </c>
      <c r="B73" s="145" t="s">
        <v>274</v>
      </c>
      <c r="C73" s="145" t="s">
        <v>274</v>
      </c>
      <c r="D73" s="145" t="s">
        <v>274</v>
      </c>
      <c r="E73" s="145" t="s">
        <v>274</v>
      </c>
      <c r="F73" s="14">
        <v>12620.66</v>
      </c>
      <c r="G73" s="17">
        <v>56908801.309999995</v>
      </c>
      <c r="H73" s="128">
        <v>279979802.67000002</v>
      </c>
    </row>
    <row r="74" spans="1:8" ht="25.5" x14ac:dyDescent="0.2">
      <c r="A74" s="136" t="s">
        <v>192</v>
      </c>
      <c r="B74" s="14">
        <v>665775647</v>
      </c>
      <c r="C74" s="14">
        <v>681456655</v>
      </c>
      <c r="D74" s="14">
        <v>598026508.75</v>
      </c>
      <c r="E74" s="14">
        <v>633445407.50000012</v>
      </c>
      <c r="F74" s="14">
        <v>507948587.13</v>
      </c>
      <c r="G74" s="17">
        <v>470202108.85000002</v>
      </c>
      <c r="H74" s="141" t="s">
        <v>274</v>
      </c>
    </row>
    <row r="75" spans="1:8" ht="25.5" x14ac:dyDescent="0.2">
      <c r="A75" s="136" t="s">
        <v>193</v>
      </c>
      <c r="B75" s="14">
        <v>12238250</v>
      </c>
      <c r="C75" s="14">
        <v>19246750</v>
      </c>
      <c r="D75" s="14">
        <v>44025647.57</v>
      </c>
      <c r="E75" s="14">
        <v>37676071.770000003</v>
      </c>
      <c r="F75" s="14">
        <v>43261875</v>
      </c>
      <c r="G75" s="17">
        <v>49684395</v>
      </c>
      <c r="H75" s="141" t="s">
        <v>274</v>
      </c>
    </row>
    <row r="76" spans="1:8" x14ac:dyDescent="0.2">
      <c r="A76" s="158" t="s">
        <v>27</v>
      </c>
      <c r="B76" s="14">
        <v>324492102</v>
      </c>
      <c r="C76" s="14">
        <v>467509445</v>
      </c>
      <c r="D76" s="14">
        <v>3814550914.5900002</v>
      </c>
      <c r="E76" s="14">
        <v>3686883473.1199999</v>
      </c>
      <c r="F76" s="14">
        <v>1248624777</v>
      </c>
      <c r="G76" s="17">
        <v>1682700121.02</v>
      </c>
      <c r="H76" s="141" t="s">
        <v>274</v>
      </c>
    </row>
    <row r="77" spans="1:8" x14ac:dyDescent="0.2">
      <c r="A77" s="136" t="s">
        <v>28</v>
      </c>
      <c r="B77" s="14">
        <v>391209099</v>
      </c>
      <c r="C77" s="17">
        <v>848410032</v>
      </c>
      <c r="D77" s="17">
        <v>339571845</v>
      </c>
      <c r="E77" s="145" t="s">
        <v>274</v>
      </c>
      <c r="F77" s="145" t="s">
        <v>274</v>
      </c>
      <c r="G77" s="145" t="s">
        <v>274</v>
      </c>
      <c r="H77" s="141" t="s">
        <v>274</v>
      </c>
    </row>
    <row r="78" spans="1:8" x14ac:dyDescent="0.2">
      <c r="A78" s="136" t="s">
        <v>29</v>
      </c>
      <c r="B78" s="14">
        <v>986998026</v>
      </c>
      <c r="C78" s="17">
        <v>4664593525</v>
      </c>
      <c r="D78" s="145" t="s">
        <v>274</v>
      </c>
      <c r="E78" s="145" t="s">
        <v>274</v>
      </c>
      <c r="F78" s="145" t="s">
        <v>274</v>
      </c>
      <c r="G78" s="145" t="s">
        <v>274</v>
      </c>
      <c r="H78" s="141" t="s">
        <v>274</v>
      </c>
    </row>
    <row r="79" spans="1:8" x14ac:dyDescent="0.2">
      <c r="A79" s="136" t="s">
        <v>194</v>
      </c>
      <c r="B79" s="145" t="s">
        <v>274</v>
      </c>
      <c r="C79" s="145" t="s">
        <v>274</v>
      </c>
      <c r="D79" s="145" t="s">
        <v>274</v>
      </c>
      <c r="E79" s="145" t="s">
        <v>274</v>
      </c>
      <c r="F79" s="145" t="s">
        <v>274</v>
      </c>
      <c r="G79" s="145" t="s">
        <v>274</v>
      </c>
      <c r="H79" s="141" t="s">
        <v>274</v>
      </c>
    </row>
    <row r="80" spans="1:8" ht="25.5" x14ac:dyDescent="0.2">
      <c r="A80" s="136" t="s">
        <v>195</v>
      </c>
      <c r="B80" s="14">
        <v>207171837</v>
      </c>
      <c r="C80" s="17">
        <v>77440432</v>
      </c>
      <c r="D80" s="145" t="s">
        <v>274</v>
      </c>
      <c r="E80" s="145" t="s">
        <v>274</v>
      </c>
      <c r="F80" s="145" t="s">
        <v>274</v>
      </c>
      <c r="G80" s="145" t="s">
        <v>274</v>
      </c>
      <c r="H80" s="141" t="s">
        <v>274</v>
      </c>
    </row>
    <row r="81" spans="1:8" x14ac:dyDescent="0.2">
      <c r="A81" s="136" t="s">
        <v>196</v>
      </c>
      <c r="B81" s="14">
        <v>1064</v>
      </c>
      <c r="C81" s="17">
        <v>132950423</v>
      </c>
      <c r="D81" s="145" t="s">
        <v>274</v>
      </c>
      <c r="E81" s="145" t="s">
        <v>274</v>
      </c>
      <c r="F81" s="145" t="s">
        <v>274</v>
      </c>
      <c r="G81" s="145" t="s">
        <v>274</v>
      </c>
      <c r="H81" s="141" t="s">
        <v>274</v>
      </c>
    </row>
    <row r="82" spans="1:8" x14ac:dyDescent="0.2">
      <c r="A82" s="136" t="s">
        <v>197</v>
      </c>
      <c r="B82" s="14">
        <v>32954510</v>
      </c>
      <c r="C82" s="17">
        <v>70381320</v>
      </c>
      <c r="D82" s="145" t="s">
        <v>274</v>
      </c>
      <c r="E82" s="145" t="s">
        <v>274</v>
      </c>
      <c r="F82" s="145" t="s">
        <v>274</v>
      </c>
      <c r="G82" s="145" t="s">
        <v>274</v>
      </c>
      <c r="H82" s="141" t="s">
        <v>274</v>
      </c>
    </row>
    <row r="83" spans="1:8" x14ac:dyDescent="0.2">
      <c r="A83" s="136" t="s">
        <v>30</v>
      </c>
      <c r="B83" s="14">
        <v>0</v>
      </c>
      <c r="C83" s="17">
        <v>0</v>
      </c>
      <c r="D83" s="137">
        <v>0</v>
      </c>
      <c r="E83" s="137">
        <v>0</v>
      </c>
      <c r="F83" s="145" t="s">
        <v>274</v>
      </c>
      <c r="G83" s="145" t="s">
        <v>274</v>
      </c>
      <c r="H83" s="141" t="s">
        <v>274</v>
      </c>
    </row>
    <row r="84" spans="1:8" x14ac:dyDescent="0.2">
      <c r="A84" s="136" t="s">
        <v>31</v>
      </c>
      <c r="B84" s="14">
        <v>715</v>
      </c>
      <c r="C84" s="14">
        <v>4756</v>
      </c>
      <c r="D84" s="14">
        <v>1274.56</v>
      </c>
      <c r="E84" s="14">
        <v>2440325.0700000003</v>
      </c>
      <c r="F84" s="14">
        <v>78296.92</v>
      </c>
      <c r="G84" s="17">
        <v>100346994.85000001</v>
      </c>
      <c r="H84" s="141" t="s">
        <v>274</v>
      </c>
    </row>
    <row r="85" spans="1:8" ht="25.5" x14ac:dyDescent="0.2">
      <c r="A85" s="136" t="s">
        <v>198</v>
      </c>
      <c r="B85" s="14">
        <v>2003</v>
      </c>
      <c r="C85" s="14">
        <v>1681</v>
      </c>
      <c r="D85" s="14">
        <v>1954.72</v>
      </c>
      <c r="E85" s="14">
        <v>2495.64</v>
      </c>
      <c r="F85" s="14">
        <v>57018.54</v>
      </c>
      <c r="G85" s="17">
        <v>96874.79</v>
      </c>
      <c r="H85" s="141" t="s">
        <v>274</v>
      </c>
    </row>
    <row r="86" spans="1:8" x14ac:dyDescent="0.2">
      <c r="A86" s="159" t="s">
        <v>32</v>
      </c>
      <c r="B86" s="14">
        <v>28404</v>
      </c>
      <c r="C86" s="14">
        <v>89910181</v>
      </c>
      <c r="D86" s="14">
        <v>172533674.5</v>
      </c>
      <c r="E86" s="14">
        <v>185012062.46000001</v>
      </c>
      <c r="F86" s="14">
        <v>164105987.93000001</v>
      </c>
      <c r="G86" s="17">
        <v>206420484.29000002</v>
      </c>
      <c r="H86" s="141" t="s">
        <v>274</v>
      </c>
    </row>
    <row r="87" spans="1:8" ht="38.25" x14ac:dyDescent="0.2">
      <c r="A87" s="136" t="s">
        <v>199</v>
      </c>
      <c r="B87" s="14">
        <v>2</v>
      </c>
      <c r="C87" s="14">
        <v>94503173.329999998</v>
      </c>
      <c r="D87" s="14">
        <v>107906764.47</v>
      </c>
      <c r="E87" s="14">
        <v>117291296.48</v>
      </c>
      <c r="F87" s="14">
        <v>89449349.549999997</v>
      </c>
      <c r="G87" s="17">
        <v>104976408.8</v>
      </c>
      <c r="H87" s="141" t="s">
        <v>274</v>
      </c>
    </row>
    <row r="88" spans="1:8" x14ac:dyDescent="0.2">
      <c r="A88" s="160" t="s">
        <v>249</v>
      </c>
      <c r="B88" s="145" t="s">
        <v>274</v>
      </c>
      <c r="C88" s="145" t="s">
        <v>274</v>
      </c>
      <c r="D88" s="14">
        <v>95485248.650000006</v>
      </c>
      <c r="E88" s="14">
        <v>167048944.32000002</v>
      </c>
      <c r="F88" s="14">
        <v>491559917</v>
      </c>
      <c r="G88" s="145" t="s">
        <v>274</v>
      </c>
      <c r="H88" s="141" t="s">
        <v>274</v>
      </c>
    </row>
    <row r="89" spans="1:8" ht="25.5" x14ac:dyDescent="0.2">
      <c r="A89" s="136" t="s">
        <v>200</v>
      </c>
      <c r="B89" s="14">
        <v>14016406</v>
      </c>
      <c r="C89" s="17">
        <v>14028519.76</v>
      </c>
      <c r="D89" s="145" t="s">
        <v>274</v>
      </c>
      <c r="E89" s="145" t="s">
        <v>274</v>
      </c>
      <c r="F89" s="145" t="s">
        <v>274</v>
      </c>
      <c r="G89" s="145" t="s">
        <v>274</v>
      </c>
      <c r="H89" s="141" t="s">
        <v>274</v>
      </c>
    </row>
    <row r="90" spans="1:8" ht="25.5" x14ac:dyDescent="0.2">
      <c r="A90" s="136" t="s">
        <v>221</v>
      </c>
      <c r="B90" s="14">
        <v>214981585</v>
      </c>
      <c r="C90" s="145" t="s">
        <v>274</v>
      </c>
      <c r="D90" s="145" t="s">
        <v>274</v>
      </c>
      <c r="E90" s="145" t="s">
        <v>274</v>
      </c>
      <c r="F90" s="145" t="s">
        <v>274</v>
      </c>
      <c r="G90" s="145" t="s">
        <v>274</v>
      </c>
      <c r="H90" s="141" t="s">
        <v>274</v>
      </c>
    </row>
    <row r="91" spans="1:8" x14ac:dyDescent="0.2">
      <c r="A91" s="161" t="s">
        <v>237</v>
      </c>
      <c r="B91" s="14">
        <v>12677080</v>
      </c>
      <c r="C91" s="145" t="s">
        <v>274</v>
      </c>
      <c r="D91" s="145" t="s">
        <v>274</v>
      </c>
      <c r="E91" s="145" t="s">
        <v>274</v>
      </c>
      <c r="F91" s="145" t="s">
        <v>274</v>
      </c>
      <c r="G91" s="145" t="s">
        <v>274</v>
      </c>
      <c r="H91" s="141" t="s">
        <v>274</v>
      </c>
    </row>
    <row r="92" spans="1:8" ht="25.5" x14ac:dyDescent="0.2">
      <c r="A92" s="155" t="s">
        <v>236</v>
      </c>
      <c r="B92" s="14">
        <v>134873238</v>
      </c>
      <c r="C92" s="145" t="s">
        <v>274</v>
      </c>
      <c r="D92" s="145" t="s">
        <v>274</v>
      </c>
      <c r="E92" s="145" t="s">
        <v>274</v>
      </c>
      <c r="F92" s="145" t="s">
        <v>274</v>
      </c>
      <c r="G92" s="145" t="s">
        <v>274</v>
      </c>
      <c r="H92" s="141" t="s">
        <v>274</v>
      </c>
    </row>
    <row r="93" spans="1:8" x14ac:dyDescent="0.2">
      <c r="A93" s="160" t="s">
        <v>244</v>
      </c>
      <c r="B93" s="145" t="s">
        <v>274</v>
      </c>
      <c r="C93" s="17">
        <v>65401804</v>
      </c>
      <c r="D93" s="145" t="s">
        <v>274</v>
      </c>
      <c r="E93" s="145" t="s">
        <v>274</v>
      </c>
      <c r="F93" s="145" t="s">
        <v>274</v>
      </c>
      <c r="G93" s="145" t="s">
        <v>274</v>
      </c>
      <c r="H93" s="141" t="s">
        <v>274</v>
      </c>
    </row>
    <row r="94" spans="1:8" x14ac:dyDescent="0.2">
      <c r="A94" s="138" t="s">
        <v>201</v>
      </c>
      <c r="B94" s="49">
        <f>ROUND(+B95,0)</f>
        <v>80000000</v>
      </c>
      <c r="C94" s="49">
        <f t="shared" ref="C94:H94" si="3">ROUND(+C95,0)</f>
        <v>0</v>
      </c>
      <c r="D94" s="49">
        <f t="shared" si="3"/>
        <v>10000000</v>
      </c>
      <c r="E94" s="49">
        <f t="shared" si="3"/>
        <v>42000000</v>
      </c>
      <c r="F94" s="49">
        <f t="shared" si="3"/>
        <v>57567520</v>
      </c>
      <c r="G94" s="49">
        <f t="shared" si="3"/>
        <v>73125350</v>
      </c>
      <c r="H94" s="50">
        <f t="shared" si="3"/>
        <v>35951672</v>
      </c>
    </row>
    <row r="95" spans="1:8" ht="26.25" thickBot="1" x14ac:dyDescent="0.25">
      <c r="A95" s="162" t="s">
        <v>202</v>
      </c>
      <c r="B95" s="21">
        <v>80000000</v>
      </c>
      <c r="C95" s="25">
        <v>0</v>
      </c>
      <c r="D95" s="25">
        <v>10000000</v>
      </c>
      <c r="E95" s="25">
        <v>42000000</v>
      </c>
      <c r="F95" s="25">
        <v>57567520</v>
      </c>
      <c r="G95" s="25">
        <v>73125350.049999997</v>
      </c>
      <c r="H95" s="156">
        <v>35951672.030000001</v>
      </c>
    </row>
    <row r="96" spans="1:8" x14ac:dyDescent="0.2">
      <c r="B96" s="22"/>
      <c r="C96" s="3"/>
      <c r="D96" s="3"/>
      <c r="E96" s="5"/>
    </row>
    <row r="97" spans="1:8" ht="13.5" x14ac:dyDescent="0.25">
      <c r="A97" s="44" t="s">
        <v>275</v>
      </c>
    </row>
    <row r="98" spans="1:8" ht="13.5" x14ac:dyDescent="0.25">
      <c r="A98" s="44" t="s">
        <v>278</v>
      </c>
    </row>
    <row r="99" spans="1:8" ht="13.5" x14ac:dyDescent="0.25">
      <c r="A99" s="171" t="s">
        <v>326</v>
      </c>
      <c r="B99" s="171"/>
      <c r="C99" s="171"/>
      <c r="D99" s="171"/>
      <c r="E99" s="171"/>
      <c r="F99" s="171"/>
      <c r="G99" s="171"/>
      <c r="H99" s="171"/>
    </row>
    <row r="100" spans="1:8" ht="13.5" x14ac:dyDescent="0.25">
      <c r="A100" s="44" t="s">
        <v>276</v>
      </c>
    </row>
    <row r="101" spans="1:8" x14ac:dyDescent="0.2">
      <c r="C101" s="3"/>
      <c r="D101" s="3"/>
      <c r="E101" s="5"/>
    </row>
    <row r="102" spans="1:8" x14ac:dyDescent="0.2">
      <c r="C102" s="3"/>
      <c r="D102" s="3"/>
      <c r="E102" s="5"/>
    </row>
    <row r="103" spans="1:8" x14ac:dyDescent="0.2">
      <c r="C103" s="3"/>
      <c r="D103" s="3"/>
      <c r="E103" s="5"/>
    </row>
    <row r="104" spans="1:8" x14ac:dyDescent="0.2">
      <c r="C104" s="3"/>
      <c r="D104" s="3"/>
      <c r="E104" s="5"/>
    </row>
    <row r="105" spans="1:8" x14ac:dyDescent="0.2">
      <c r="C105" s="3"/>
      <c r="D105" s="3"/>
      <c r="E105" s="5"/>
    </row>
    <row r="106" spans="1:8" x14ac:dyDescent="0.2">
      <c r="C106" s="3"/>
      <c r="D106" s="3"/>
      <c r="E106" s="5"/>
    </row>
    <row r="107" spans="1:8" x14ac:dyDescent="0.2">
      <c r="C107" s="3"/>
      <c r="D107" s="3"/>
      <c r="E107" s="5"/>
    </row>
    <row r="108" spans="1:8" x14ac:dyDescent="0.2">
      <c r="C108" s="3"/>
      <c r="D108" s="3"/>
      <c r="E108" s="5"/>
    </row>
    <row r="109" spans="1:8" x14ac:dyDescent="0.2">
      <c r="C109" s="3"/>
      <c r="D109" s="3"/>
      <c r="E109" s="5"/>
    </row>
    <row r="110" spans="1:8" x14ac:dyDescent="0.2">
      <c r="C110" s="3"/>
      <c r="D110" s="3"/>
      <c r="E110" s="5"/>
    </row>
    <row r="111" spans="1:8" x14ac:dyDescent="0.2">
      <c r="C111" s="3"/>
      <c r="D111" s="3"/>
      <c r="E111" s="5"/>
    </row>
    <row r="112" spans="1:8" x14ac:dyDescent="0.2">
      <c r="C112" s="3"/>
      <c r="D112" s="3"/>
      <c r="E112" s="5"/>
    </row>
    <row r="113" spans="3:5" x14ac:dyDescent="0.2">
      <c r="C113" s="3"/>
      <c r="D113" s="3"/>
      <c r="E113" s="5"/>
    </row>
    <row r="114" spans="3:5" x14ac:dyDescent="0.2">
      <c r="C114" s="3"/>
      <c r="D114" s="3"/>
      <c r="E114" s="5"/>
    </row>
    <row r="115" spans="3:5" x14ac:dyDescent="0.2">
      <c r="C115" s="3"/>
      <c r="D115" s="3"/>
      <c r="E115" s="5"/>
    </row>
    <row r="116" spans="3:5" x14ac:dyDescent="0.2">
      <c r="C116" s="3"/>
      <c r="D116" s="3"/>
      <c r="E116" s="5"/>
    </row>
    <row r="117" spans="3:5" x14ac:dyDescent="0.2">
      <c r="C117" s="3"/>
      <c r="D117" s="3"/>
      <c r="E117" s="5"/>
    </row>
    <row r="118" spans="3:5" x14ac:dyDescent="0.2">
      <c r="C118" s="3"/>
      <c r="D118" s="3"/>
      <c r="E118" s="5"/>
    </row>
    <row r="119" spans="3:5" x14ac:dyDescent="0.2">
      <c r="C119" s="3"/>
      <c r="D119" s="3"/>
      <c r="E119" s="5"/>
    </row>
    <row r="120" spans="3:5" x14ac:dyDescent="0.2">
      <c r="C120" s="3"/>
      <c r="D120" s="3"/>
      <c r="E120" s="5"/>
    </row>
    <row r="121" spans="3:5" x14ac:dyDescent="0.2">
      <c r="C121" s="3"/>
      <c r="D121" s="3"/>
      <c r="E121" s="5"/>
    </row>
    <row r="122" spans="3:5" x14ac:dyDescent="0.2">
      <c r="C122" s="3"/>
      <c r="D122" s="3"/>
      <c r="E122" s="5"/>
    </row>
    <row r="123" spans="3:5" x14ac:dyDescent="0.2">
      <c r="C123" s="3"/>
      <c r="D123" s="3"/>
      <c r="E123" s="5"/>
    </row>
    <row r="124" spans="3:5" x14ac:dyDescent="0.2">
      <c r="C124" s="3"/>
      <c r="D124" s="3"/>
      <c r="E124" s="5"/>
    </row>
    <row r="125" spans="3:5" x14ac:dyDescent="0.2">
      <c r="C125" s="3"/>
      <c r="D125" s="3"/>
      <c r="E125" s="5"/>
    </row>
    <row r="126" spans="3:5" x14ac:dyDescent="0.2">
      <c r="C126" s="3"/>
      <c r="D126" s="3"/>
      <c r="E126" s="5"/>
    </row>
    <row r="127" spans="3:5" x14ac:dyDescent="0.2">
      <c r="C127" s="3"/>
      <c r="D127" s="3"/>
      <c r="E127" s="5"/>
    </row>
    <row r="128" spans="3:5" x14ac:dyDescent="0.2">
      <c r="C128" s="3"/>
      <c r="D128" s="3"/>
      <c r="E128" s="5"/>
    </row>
    <row r="129" spans="3:5" x14ac:dyDescent="0.2">
      <c r="C129" s="3"/>
      <c r="D129" s="3"/>
      <c r="E129" s="5"/>
    </row>
    <row r="130" spans="3:5" x14ac:dyDescent="0.2">
      <c r="C130" s="3"/>
      <c r="D130" s="3"/>
      <c r="E130" s="5"/>
    </row>
    <row r="131" spans="3:5" x14ac:dyDescent="0.2">
      <c r="C131" s="3"/>
      <c r="D131" s="3"/>
      <c r="E131" s="5"/>
    </row>
    <row r="132" spans="3:5" x14ac:dyDescent="0.2">
      <c r="C132" s="3"/>
      <c r="D132" s="3"/>
      <c r="E132" s="5"/>
    </row>
    <row r="133" spans="3:5" x14ac:dyDescent="0.2">
      <c r="C133" s="3"/>
      <c r="D133" s="3"/>
      <c r="E133" s="5"/>
    </row>
    <row r="134" spans="3:5" x14ac:dyDescent="0.2">
      <c r="C134" s="3"/>
      <c r="D134" s="3"/>
      <c r="E134" s="5"/>
    </row>
    <row r="135" spans="3:5" x14ac:dyDescent="0.2">
      <c r="C135" s="3"/>
      <c r="D135" s="3"/>
      <c r="E135" s="5"/>
    </row>
    <row r="136" spans="3:5" x14ac:dyDescent="0.2">
      <c r="C136" s="3"/>
      <c r="D136" s="3"/>
      <c r="E136" s="5"/>
    </row>
    <row r="137" spans="3:5" x14ac:dyDescent="0.2">
      <c r="C137" s="3"/>
      <c r="D137" s="3"/>
      <c r="E137" s="5"/>
    </row>
    <row r="138" spans="3:5" x14ac:dyDescent="0.2">
      <c r="C138" s="3"/>
      <c r="D138" s="3"/>
      <c r="E138" s="5"/>
    </row>
    <row r="139" spans="3:5" x14ac:dyDescent="0.2">
      <c r="C139" s="3"/>
      <c r="D139" s="3"/>
      <c r="E139" s="5"/>
    </row>
    <row r="140" spans="3:5" x14ac:dyDescent="0.2">
      <c r="C140" s="3"/>
      <c r="D140" s="3"/>
      <c r="E140" s="5"/>
    </row>
    <row r="141" spans="3:5" x14ac:dyDescent="0.2">
      <c r="C141" s="3"/>
      <c r="D141" s="3"/>
      <c r="E141" s="5"/>
    </row>
    <row r="142" spans="3:5" x14ac:dyDescent="0.2">
      <c r="C142" s="3"/>
      <c r="D142" s="3"/>
      <c r="E142" s="5"/>
    </row>
    <row r="143" spans="3:5" x14ac:dyDescent="0.2">
      <c r="C143" s="3"/>
      <c r="D143" s="3"/>
      <c r="E143" s="5"/>
    </row>
    <row r="144" spans="3:5" x14ac:dyDescent="0.2">
      <c r="C144" s="3"/>
      <c r="D144" s="3"/>
      <c r="E144" s="5"/>
    </row>
    <row r="145" spans="3:5" x14ac:dyDescent="0.2">
      <c r="C145" s="3"/>
      <c r="D145" s="3"/>
      <c r="E145" s="5"/>
    </row>
    <row r="146" spans="3:5" x14ac:dyDescent="0.2">
      <c r="C146" s="3"/>
      <c r="D146" s="3"/>
      <c r="E146" s="5"/>
    </row>
    <row r="147" spans="3:5" x14ac:dyDescent="0.2">
      <c r="C147" s="3"/>
      <c r="D147" s="3"/>
      <c r="E147" s="5"/>
    </row>
    <row r="148" spans="3:5" x14ac:dyDescent="0.2">
      <c r="C148" s="3"/>
      <c r="D148" s="3"/>
      <c r="E148" s="5"/>
    </row>
    <row r="149" spans="3:5" x14ac:dyDescent="0.2">
      <c r="C149" s="3"/>
      <c r="D149" s="3"/>
      <c r="E149" s="5"/>
    </row>
    <row r="150" spans="3:5" x14ac:dyDescent="0.2">
      <c r="C150" s="3"/>
      <c r="D150" s="3"/>
      <c r="E150" s="5"/>
    </row>
    <row r="151" spans="3:5" x14ac:dyDescent="0.2">
      <c r="C151" s="3"/>
      <c r="D151" s="3"/>
      <c r="E151" s="5"/>
    </row>
    <row r="152" spans="3:5" x14ac:dyDescent="0.2">
      <c r="C152" s="3"/>
      <c r="D152" s="3"/>
      <c r="E152" s="5"/>
    </row>
    <row r="153" spans="3:5" x14ac:dyDescent="0.2">
      <c r="C153" s="3"/>
      <c r="D153" s="3"/>
      <c r="E153" s="5"/>
    </row>
    <row r="154" spans="3:5" x14ac:dyDescent="0.2">
      <c r="C154" s="3"/>
      <c r="D154" s="3"/>
      <c r="E154" s="5"/>
    </row>
    <row r="155" spans="3:5" x14ac:dyDescent="0.2">
      <c r="C155" s="3"/>
      <c r="D155" s="3"/>
      <c r="E155" s="5"/>
    </row>
    <row r="156" spans="3:5" x14ac:dyDescent="0.2">
      <c r="C156" s="3"/>
      <c r="D156" s="3"/>
      <c r="E156" s="5"/>
    </row>
    <row r="157" spans="3:5" x14ac:dyDescent="0.2">
      <c r="C157" s="3"/>
      <c r="D157" s="3"/>
      <c r="E157" s="5"/>
    </row>
    <row r="158" spans="3:5" x14ac:dyDescent="0.2">
      <c r="C158" s="3"/>
      <c r="D158" s="3"/>
      <c r="E158" s="5"/>
    </row>
    <row r="159" spans="3:5" x14ac:dyDescent="0.2">
      <c r="C159" s="3"/>
      <c r="D159" s="3"/>
      <c r="E159" s="5"/>
    </row>
    <row r="160" spans="3:5" x14ac:dyDescent="0.2">
      <c r="C160" s="3"/>
      <c r="D160" s="3"/>
      <c r="E160" s="5"/>
    </row>
    <row r="161" spans="3:5" x14ac:dyDescent="0.2">
      <c r="C161" s="3"/>
      <c r="D161" s="3"/>
      <c r="E161" s="5"/>
    </row>
    <row r="162" spans="3:5" x14ac:dyDescent="0.2">
      <c r="C162" s="3"/>
      <c r="D162" s="3"/>
      <c r="E162" s="5"/>
    </row>
    <row r="163" spans="3:5" x14ac:dyDescent="0.2">
      <c r="C163" s="3"/>
      <c r="D163" s="3"/>
      <c r="E163" s="5"/>
    </row>
    <row r="164" spans="3:5" x14ac:dyDescent="0.2">
      <c r="C164" s="3"/>
      <c r="D164" s="3"/>
      <c r="E164" s="5"/>
    </row>
    <row r="165" spans="3:5" x14ac:dyDescent="0.2">
      <c r="C165" s="3"/>
      <c r="D165" s="3"/>
      <c r="E165" s="5"/>
    </row>
    <row r="166" spans="3:5" x14ac:dyDescent="0.2">
      <c r="C166" s="3"/>
      <c r="D166" s="3"/>
      <c r="E166" s="5"/>
    </row>
    <row r="167" spans="3:5" x14ac:dyDescent="0.2">
      <c r="C167" s="3"/>
      <c r="D167" s="3"/>
      <c r="E167" s="5"/>
    </row>
    <row r="168" spans="3:5" x14ac:dyDescent="0.2">
      <c r="C168" s="3"/>
      <c r="D168" s="3"/>
      <c r="E168" s="5"/>
    </row>
    <row r="169" spans="3:5" x14ac:dyDescent="0.2">
      <c r="C169" s="3"/>
      <c r="D169" s="3"/>
      <c r="E169" s="5"/>
    </row>
    <row r="170" spans="3:5" x14ac:dyDescent="0.2">
      <c r="C170" s="3"/>
      <c r="D170" s="3"/>
      <c r="E170" s="5"/>
    </row>
    <row r="171" spans="3:5" x14ac:dyDescent="0.2">
      <c r="C171" s="3"/>
      <c r="D171" s="3"/>
      <c r="E171" s="5"/>
    </row>
    <row r="172" spans="3:5" x14ac:dyDescent="0.2">
      <c r="C172" s="3"/>
      <c r="D172" s="3"/>
      <c r="E172" s="5"/>
    </row>
    <row r="173" spans="3:5" x14ac:dyDescent="0.2">
      <c r="C173" s="3"/>
      <c r="D173" s="3"/>
      <c r="E173" s="5"/>
    </row>
    <row r="174" spans="3:5" x14ac:dyDescent="0.2">
      <c r="C174" s="3"/>
      <c r="D174" s="3"/>
      <c r="E174" s="5"/>
    </row>
    <row r="175" spans="3:5" x14ac:dyDescent="0.2">
      <c r="C175" s="3"/>
      <c r="D175" s="3"/>
      <c r="E175" s="5"/>
    </row>
    <row r="176" spans="3:5" x14ac:dyDescent="0.2">
      <c r="C176" s="3"/>
      <c r="D176" s="3"/>
      <c r="E176" s="5"/>
    </row>
    <row r="177" spans="3:5" x14ac:dyDescent="0.2">
      <c r="C177" s="3"/>
      <c r="D177" s="3"/>
      <c r="E177" s="5"/>
    </row>
    <row r="178" spans="3:5" x14ac:dyDescent="0.2">
      <c r="C178" s="3"/>
      <c r="D178" s="3"/>
      <c r="E178" s="5"/>
    </row>
    <row r="179" spans="3:5" x14ac:dyDescent="0.2">
      <c r="C179" s="3"/>
      <c r="D179" s="3"/>
      <c r="E179" s="5"/>
    </row>
    <row r="180" spans="3:5" x14ac:dyDescent="0.2">
      <c r="C180" s="3"/>
      <c r="D180" s="3"/>
      <c r="E180" s="5"/>
    </row>
    <row r="181" spans="3:5" x14ac:dyDescent="0.2">
      <c r="C181" s="3"/>
      <c r="D181" s="3"/>
      <c r="E181" s="5"/>
    </row>
    <row r="182" spans="3:5" x14ac:dyDescent="0.2">
      <c r="C182" s="3"/>
      <c r="D182" s="3"/>
      <c r="E182" s="5"/>
    </row>
    <row r="183" spans="3:5" x14ac:dyDescent="0.2">
      <c r="C183" s="3"/>
      <c r="D183" s="3"/>
      <c r="E183" s="5"/>
    </row>
    <row r="184" spans="3:5" x14ac:dyDescent="0.2">
      <c r="C184" s="3"/>
      <c r="D184" s="3"/>
      <c r="E184" s="5"/>
    </row>
    <row r="185" spans="3:5" x14ac:dyDescent="0.2">
      <c r="C185" s="3"/>
      <c r="D185" s="3"/>
      <c r="E185" s="5"/>
    </row>
    <row r="186" spans="3:5" x14ac:dyDescent="0.2">
      <c r="C186" s="3"/>
      <c r="D186" s="3"/>
      <c r="E186" s="5"/>
    </row>
    <row r="187" spans="3:5" x14ac:dyDescent="0.2">
      <c r="C187" s="3"/>
      <c r="D187" s="3"/>
      <c r="E187" s="5"/>
    </row>
    <row r="188" spans="3:5" x14ac:dyDescent="0.2">
      <c r="C188" s="3"/>
      <c r="D188" s="3"/>
      <c r="E188" s="5"/>
    </row>
    <row r="189" spans="3:5" x14ac:dyDescent="0.2">
      <c r="C189" s="3"/>
      <c r="D189" s="3"/>
      <c r="E189" s="5"/>
    </row>
    <row r="190" spans="3:5" x14ac:dyDescent="0.2">
      <c r="C190" s="3"/>
      <c r="D190" s="3"/>
      <c r="E190" s="5"/>
    </row>
    <row r="191" spans="3:5" x14ac:dyDescent="0.2">
      <c r="C191" s="3"/>
      <c r="D191" s="3"/>
      <c r="E191" s="5"/>
    </row>
    <row r="192" spans="3:5" x14ac:dyDescent="0.2">
      <c r="C192" s="3"/>
      <c r="D192" s="3"/>
      <c r="E192" s="5"/>
    </row>
    <row r="193" spans="3:5" x14ac:dyDescent="0.2">
      <c r="C193" s="3"/>
      <c r="D193" s="3"/>
      <c r="E193" s="5"/>
    </row>
    <row r="194" spans="3:5" x14ac:dyDescent="0.2">
      <c r="C194" s="3"/>
      <c r="D194" s="3"/>
      <c r="E194" s="5"/>
    </row>
    <row r="195" spans="3:5" x14ac:dyDescent="0.2">
      <c r="C195" s="3"/>
      <c r="D195" s="3"/>
      <c r="E195" s="5"/>
    </row>
    <row r="196" spans="3:5" x14ac:dyDescent="0.2">
      <c r="C196" s="3"/>
      <c r="D196" s="3"/>
      <c r="E196" s="5"/>
    </row>
    <row r="197" spans="3:5" x14ac:dyDescent="0.2">
      <c r="C197" s="3"/>
      <c r="D197" s="3"/>
      <c r="E197" s="5"/>
    </row>
    <row r="198" spans="3:5" x14ac:dyDescent="0.2">
      <c r="C198" s="3"/>
      <c r="D198" s="3"/>
      <c r="E198" s="5"/>
    </row>
    <row r="199" spans="3:5" x14ac:dyDescent="0.2">
      <c r="C199" s="3"/>
      <c r="D199" s="3"/>
      <c r="E199" s="5"/>
    </row>
    <row r="200" spans="3:5" x14ac:dyDescent="0.2">
      <c r="C200" s="3"/>
      <c r="D200" s="3"/>
      <c r="E200" s="5"/>
    </row>
    <row r="201" spans="3:5" x14ac:dyDescent="0.2">
      <c r="C201" s="3"/>
      <c r="D201" s="3"/>
      <c r="E201" s="5"/>
    </row>
    <row r="202" spans="3:5" x14ac:dyDescent="0.2">
      <c r="C202" s="3"/>
      <c r="D202" s="3"/>
      <c r="E202" s="5"/>
    </row>
    <row r="203" spans="3:5" x14ac:dyDescent="0.2">
      <c r="C203" s="3"/>
      <c r="D203" s="3"/>
      <c r="E203" s="5"/>
    </row>
    <row r="204" spans="3:5" x14ac:dyDescent="0.2">
      <c r="C204" s="3"/>
      <c r="D204" s="3"/>
      <c r="E204" s="5"/>
    </row>
    <row r="205" spans="3:5" x14ac:dyDescent="0.2">
      <c r="C205" s="3"/>
      <c r="D205" s="3"/>
      <c r="E205" s="5"/>
    </row>
    <row r="206" spans="3:5" x14ac:dyDescent="0.2">
      <c r="C206" s="3"/>
      <c r="D206" s="3"/>
      <c r="E206" s="5"/>
    </row>
    <row r="207" spans="3:5" x14ac:dyDescent="0.2">
      <c r="C207" s="3"/>
      <c r="D207" s="3"/>
      <c r="E207" s="5"/>
    </row>
    <row r="208" spans="3:5" x14ac:dyDescent="0.2">
      <c r="C208" s="3"/>
      <c r="D208" s="3"/>
      <c r="E208" s="5"/>
    </row>
    <row r="209" spans="3:5" x14ac:dyDescent="0.2">
      <c r="C209" s="3"/>
      <c r="D209" s="3"/>
      <c r="E209" s="5"/>
    </row>
    <row r="210" spans="3:5" x14ac:dyDescent="0.2">
      <c r="C210" s="3"/>
      <c r="D210" s="3"/>
      <c r="E210" s="5"/>
    </row>
    <row r="211" spans="3:5" x14ac:dyDescent="0.2">
      <c r="C211" s="3"/>
      <c r="D211" s="3"/>
      <c r="E211" s="5"/>
    </row>
    <row r="212" spans="3:5" x14ac:dyDescent="0.2">
      <c r="C212" s="3"/>
      <c r="D212" s="3"/>
      <c r="E212" s="5"/>
    </row>
    <row r="213" spans="3:5" x14ac:dyDescent="0.2">
      <c r="C213" s="3"/>
      <c r="D213" s="3"/>
      <c r="E213" s="5"/>
    </row>
    <row r="214" spans="3:5" x14ac:dyDescent="0.2">
      <c r="C214" s="3"/>
      <c r="D214" s="3"/>
      <c r="E214" s="5"/>
    </row>
    <row r="215" spans="3:5" x14ac:dyDescent="0.2">
      <c r="C215" s="3"/>
      <c r="D215" s="3"/>
      <c r="E215" s="5"/>
    </row>
    <row r="216" spans="3:5" x14ac:dyDescent="0.2">
      <c r="C216" s="3"/>
      <c r="D216" s="3"/>
      <c r="E216" s="5"/>
    </row>
    <row r="217" spans="3:5" x14ac:dyDescent="0.2">
      <c r="C217" s="3"/>
      <c r="D217" s="3"/>
      <c r="E217" s="5"/>
    </row>
    <row r="218" spans="3:5" x14ac:dyDescent="0.2">
      <c r="C218" s="3"/>
      <c r="D218" s="3"/>
      <c r="E218" s="5"/>
    </row>
    <row r="219" spans="3:5" x14ac:dyDescent="0.2">
      <c r="C219" s="3"/>
      <c r="D219" s="3"/>
      <c r="E219" s="5"/>
    </row>
    <row r="220" spans="3:5" x14ac:dyDescent="0.2">
      <c r="C220" s="3"/>
      <c r="D220" s="3"/>
      <c r="E220" s="5"/>
    </row>
    <row r="221" spans="3:5" x14ac:dyDescent="0.2">
      <c r="C221" s="3"/>
      <c r="D221" s="3"/>
      <c r="E221" s="5"/>
    </row>
    <row r="222" spans="3:5" x14ac:dyDescent="0.2">
      <c r="C222" s="3"/>
      <c r="D222" s="3"/>
      <c r="E222" s="5"/>
    </row>
    <row r="223" spans="3:5" x14ac:dyDescent="0.2">
      <c r="C223" s="3"/>
      <c r="D223" s="3"/>
      <c r="E223" s="5"/>
    </row>
    <row r="224" spans="3:5" x14ac:dyDescent="0.2">
      <c r="C224" s="3"/>
      <c r="D224" s="3"/>
      <c r="E224" s="5"/>
    </row>
    <row r="225" spans="3:5" x14ac:dyDescent="0.2">
      <c r="C225" s="3"/>
      <c r="D225" s="3"/>
      <c r="E225" s="5"/>
    </row>
    <row r="226" spans="3:5" x14ac:dyDescent="0.2">
      <c r="C226" s="3"/>
      <c r="D226" s="3"/>
      <c r="E226" s="5"/>
    </row>
    <row r="227" spans="3:5" x14ac:dyDescent="0.2">
      <c r="C227" s="3"/>
      <c r="D227" s="3"/>
      <c r="E227" s="5"/>
    </row>
    <row r="228" spans="3:5" x14ac:dyDescent="0.2">
      <c r="C228" s="3"/>
      <c r="D228" s="3"/>
      <c r="E228" s="5"/>
    </row>
    <row r="229" spans="3:5" x14ac:dyDescent="0.2">
      <c r="C229" s="3"/>
      <c r="D229" s="3"/>
      <c r="E229" s="5"/>
    </row>
    <row r="230" spans="3:5" x14ac:dyDescent="0.2">
      <c r="C230" s="3"/>
      <c r="D230" s="3"/>
      <c r="E230" s="5"/>
    </row>
    <row r="231" spans="3:5" x14ac:dyDescent="0.2">
      <c r="C231" s="3"/>
      <c r="D231" s="3"/>
      <c r="E231" s="5"/>
    </row>
    <row r="232" spans="3:5" x14ac:dyDescent="0.2">
      <c r="C232" s="3"/>
      <c r="D232" s="3"/>
      <c r="E232" s="5"/>
    </row>
    <row r="233" spans="3:5" x14ac:dyDescent="0.2">
      <c r="C233" s="3"/>
      <c r="D233" s="3"/>
      <c r="E233" s="5"/>
    </row>
    <row r="234" spans="3:5" x14ac:dyDescent="0.2">
      <c r="C234" s="3"/>
      <c r="D234" s="3"/>
      <c r="E234" s="5"/>
    </row>
    <row r="235" spans="3:5" x14ac:dyDescent="0.2">
      <c r="C235" s="3"/>
      <c r="D235" s="3"/>
      <c r="E235" s="5"/>
    </row>
    <row r="236" spans="3:5" x14ac:dyDescent="0.2">
      <c r="C236" s="3"/>
      <c r="D236" s="3"/>
      <c r="E236" s="5"/>
    </row>
    <row r="237" spans="3:5" x14ac:dyDescent="0.2">
      <c r="C237" s="3"/>
      <c r="D237" s="3"/>
      <c r="E237" s="5"/>
    </row>
    <row r="238" spans="3:5" x14ac:dyDescent="0.2">
      <c r="C238" s="3"/>
      <c r="D238" s="3"/>
      <c r="E238" s="5"/>
    </row>
    <row r="239" spans="3:5" x14ac:dyDescent="0.2">
      <c r="C239" s="3"/>
      <c r="D239" s="3"/>
      <c r="E239" s="5"/>
    </row>
    <row r="240" spans="3:5" x14ac:dyDescent="0.2">
      <c r="C240" s="3"/>
      <c r="D240" s="3"/>
      <c r="E240" s="5"/>
    </row>
    <row r="241" spans="3:5" x14ac:dyDescent="0.2">
      <c r="C241" s="3"/>
      <c r="D241" s="3"/>
      <c r="E241" s="5"/>
    </row>
    <row r="242" spans="3:5" x14ac:dyDescent="0.2">
      <c r="C242" s="3"/>
      <c r="D242" s="3"/>
      <c r="E242" s="5"/>
    </row>
    <row r="243" spans="3:5" x14ac:dyDescent="0.2">
      <c r="C243" s="3"/>
      <c r="D243" s="3"/>
      <c r="E243" s="5"/>
    </row>
    <row r="244" spans="3:5" x14ac:dyDescent="0.2">
      <c r="C244" s="3"/>
      <c r="D244" s="3"/>
      <c r="E244" s="5"/>
    </row>
    <row r="245" spans="3:5" x14ac:dyDescent="0.2">
      <c r="C245" s="3"/>
      <c r="D245" s="3"/>
      <c r="E245" s="5"/>
    </row>
    <row r="246" spans="3:5" x14ac:dyDescent="0.2">
      <c r="C246" s="3"/>
      <c r="D246" s="3"/>
      <c r="E246" s="5"/>
    </row>
    <row r="247" spans="3:5" x14ac:dyDescent="0.2">
      <c r="C247" s="3"/>
      <c r="D247" s="3"/>
      <c r="E247" s="5"/>
    </row>
    <row r="248" spans="3:5" x14ac:dyDescent="0.2">
      <c r="C248" s="3"/>
      <c r="D248" s="3"/>
      <c r="E248" s="5"/>
    </row>
    <row r="249" spans="3:5" x14ac:dyDescent="0.2">
      <c r="C249" s="3"/>
      <c r="D249" s="3"/>
      <c r="E249" s="5"/>
    </row>
    <row r="250" spans="3:5" x14ac:dyDescent="0.2">
      <c r="C250" s="3"/>
      <c r="D250" s="3"/>
      <c r="E250" s="5"/>
    </row>
    <row r="251" spans="3:5" x14ac:dyDescent="0.2">
      <c r="C251" s="3"/>
      <c r="D251" s="3"/>
      <c r="E251" s="5"/>
    </row>
    <row r="252" spans="3:5" x14ac:dyDescent="0.2">
      <c r="C252" s="3"/>
      <c r="D252" s="3"/>
      <c r="E252" s="5"/>
    </row>
    <row r="253" spans="3:5" x14ac:dyDescent="0.2">
      <c r="C253" s="3"/>
      <c r="D253" s="3"/>
      <c r="E253" s="5"/>
    </row>
    <row r="254" spans="3:5" x14ac:dyDescent="0.2">
      <c r="C254" s="3"/>
      <c r="D254" s="3"/>
      <c r="E254" s="5"/>
    </row>
    <row r="255" spans="3:5" x14ac:dyDescent="0.2">
      <c r="C255" s="3"/>
      <c r="D255" s="3"/>
      <c r="E255" s="5"/>
    </row>
    <row r="256" spans="3:5" x14ac:dyDescent="0.2">
      <c r="C256" s="3"/>
      <c r="D256" s="3"/>
      <c r="E256" s="5"/>
    </row>
    <row r="257" spans="3:5" x14ac:dyDescent="0.2">
      <c r="C257" s="3"/>
      <c r="D257" s="3"/>
      <c r="E257" s="5"/>
    </row>
    <row r="258" spans="3:5" x14ac:dyDescent="0.2">
      <c r="C258" s="3"/>
      <c r="D258" s="3"/>
      <c r="E258" s="5"/>
    </row>
    <row r="259" spans="3:5" x14ac:dyDescent="0.2">
      <c r="C259" s="3"/>
      <c r="D259" s="3"/>
      <c r="E259" s="5"/>
    </row>
    <row r="260" spans="3:5" x14ac:dyDescent="0.2">
      <c r="C260" s="3"/>
      <c r="D260" s="3"/>
      <c r="E260" s="5"/>
    </row>
    <row r="261" spans="3:5" x14ac:dyDescent="0.2">
      <c r="C261" s="3"/>
      <c r="D261" s="3"/>
      <c r="E261" s="5"/>
    </row>
    <row r="262" spans="3:5" x14ac:dyDescent="0.2">
      <c r="C262" s="3"/>
      <c r="D262" s="3"/>
      <c r="E262" s="5"/>
    </row>
    <row r="263" spans="3:5" x14ac:dyDescent="0.2">
      <c r="C263" s="3"/>
      <c r="D263" s="3"/>
      <c r="E263" s="5"/>
    </row>
    <row r="264" spans="3:5" x14ac:dyDescent="0.2">
      <c r="C264" s="3"/>
      <c r="D264" s="3"/>
      <c r="E264" s="5"/>
    </row>
    <row r="265" spans="3:5" x14ac:dyDescent="0.2">
      <c r="C265" s="3"/>
      <c r="D265" s="3"/>
      <c r="E265" s="5"/>
    </row>
    <row r="266" spans="3:5" x14ac:dyDescent="0.2">
      <c r="C266" s="3"/>
      <c r="D266" s="3"/>
      <c r="E266" s="5"/>
    </row>
    <row r="267" spans="3:5" x14ac:dyDescent="0.2">
      <c r="C267" s="3"/>
      <c r="D267" s="3"/>
      <c r="E267" s="5"/>
    </row>
    <row r="268" spans="3:5" x14ac:dyDescent="0.2">
      <c r="C268" s="3"/>
      <c r="D268" s="3"/>
      <c r="E268" s="5"/>
    </row>
    <row r="269" spans="3:5" x14ac:dyDescent="0.2">
      <c r="C269" s="3"/>
      <c r="D269" s="3"/>
      <c r="E269" s="5"/>
    </row>
    <row r="270" spans="3:5" x14ac:dyDescent="0.2">
      <c r="C270" s="3"/>
      <c r="D270" s="3"/>
      <c r="E270" s="5"/>
    </row>
    <row r="271" spans="3:5" x14ac:dyDescent="0.2">
      <c r="C271" s="3"/>
      <c r="D271" s="3"/>
      <c r="E271" s="5"/>
    </row>
    <row r="272" spans="3:5" x14ac:dyDescent="0.2">
      <c r="C272" s="3"/>
      <c r="D272" s="3"/>
      <c r="E272" s="5"/>
    </row>
    <row r="273" spans="3:5" x14ac:dyDescent="0.2">
      <c r="C273" s="3"/>
      <c r="D273" s="3"/>
      <c r="E273" s="5"/>
    </row>
    <row r="274" spans="3:5" x14ac:dyDescent="0.2">
      <c r="C274" s="3"/>
      <c r="D274" s="3"/>
      <c r="E274" s="5"/>
    </row>
    <row r="275" spans="3:5" x14ac:dyDescent="0.2">
      <c r="C275" s="3"/>
      <c r="D275" s="3"/>
      <c r="E275" s="5"/>
    </row>
    <row r="276" spans="3:5" x14ac:dyDescent="0.2">
      <c r="C276" s="3"/>
      <c r="D276" s="3"/>
      <c r="E276" s="5"/>
    </row>
    <row r="277" spans="3:5" x14ac:dyDescent="0.2">
      <c r="C277" s="3"/>
      <c r="D277" s="3"/>
      <c r="E277" s="5"/>
    </row>
    <row r="278" spans="3:5" x14ac:dyDescent="0.2">
      <c r="C278" s="3"/>
      <c r="D278" s="3"/>
      <c r="E278" s="5"/>
    </row>
    <row r="279" spans="3:5" x14ac:dyDescent="0.2">
      <c r="C279" s="3"/>
      <c r="D279" s="3"/>
      <c r="E279" s="5"/>
    </row>
    <row r="280" spans="3:5" x14ac:dyDescent="0.2">
      <c r="C280" s="3"/>
      <c r="D280" s="3"/>
      <c r="E280" s="5"/>
    </row>
    <row r="281" spans="3:5" x14ac:dyDescent="0.2">
      <c r="C281" s="3"/>
      <c r="D281" s="3"/>
      <c r="E281" s="5"/>
    </row>
    <row r="282" spans="3:5" x14ac:dyDescent="0.2">
      <c r="C282" s="3"/>
      <c r="D282" s="3"/>
      <c r="E282" s="5"/>
    </row>
    <row r="283" spans="3:5" x14ac:dyDescent="0.2">
      <c r="C283" s="3"/>
      <c r="D283" s="3"/>
      <c r="E283" s="5"/>
    </row>
    <row r="284" spans="3:5" x14ac:dyDescent="0.2">
      <c r="C284" s="3"/>
      <c r="D284" s="3"/>
      <c r="E284" s="5"/>
    </row>
    <row r="285" spans="3:5" x14ac:dyDescent="0.2">
      <c r="C285" s="3"/>
      <c r="D285" s="3"/>
      <c r="E285" s="5"/>
    </row>
    <row r="286" spans="3:5" x14ac:dyDescent="0.2">
      <c r="C286" s="3"/>
      <c r="D286" s="3"/>
      <c r="E286" s="5"/>
    </row>
    <row r="287" spans="3:5" x14ac:dyDescent="0.2">
      <c r="C287" s="3"/>
      <c r="D287" s="3"/>
      <c r="E287" s="5"/>
    </row>
    <row r="288" spans="3:5" x14ac:dyDescent="0.2">
      <c r="C288" s="3"/>
      <c r="D288" s="3"/>
      <c r="E288" s="5"/>
    </row>
    <row r="289" spans="3:5" x14ac:dyDescent="0.2">
      <c r="C289" s="3"/>
      <c r="D289" s="3"/>
      <c r="E289" s="5"/>
    </row>
    <row r="290" spans="3:5" x14ac:dyDescent="0.2">
      <c r="C290" s="3"/>
      <c r="D290" s="3"/>
      <c r="E290" s="5"/>
    </row>
    <row r="291" spans="3:5" x14ac:dyDescent="0.2">
      <c r="C291" s="3"/>
      <c r="D291" s="3"/>
      <c r="E291" s="5"/>
    </row>
    <row r="292" spans="3:5" x14ac:dyDescent="0.2">
      <c r="C292" s="3"/>
      <c r="D292" s="3"/>
      <c r="E292" s="5"/>
    </row>
    <row r="293" spans="3:5" x14ac:dyDescent="0.2">
      <c r="C293" s="3"/>
      <c r="D293" s="3"/>
      <c r="E293" s="5"/>
    </row>
    <row r="294" spans="3:5" x14ac:dyDescent="0.2">
      <c r="C294" s="3"/>
      <c r="D294" s="3"/>
      <c r="E294" s="5"/>
    </row>
    <row r="295" spans="3:5" x14ac:dyDescent="0.2">
      <c r="C295" s="3"/>
      <c r="D295" s="3"/>
      <c r="E295" s="5"/>
    </row>
    <row r="296" spans="3:5" x14ac:dyDescent="0.2">
      <c r="C296" s="3"/>
      <c r="D296" s="3"/>
      <c r="E296" s="5"/>
    </row>
    <row r="297" spans="3:5" x14ac:dyDescent="0.2">
      <c r="C297" s="3"/>
      <c r="D297" s="3"/>
      <c r="E297" s="5"/>
    </row>
    <row r="298" spans="3:5" x14ac:dyDescent="0.2">
      <c r="C298" s="3"/>
      <c r="D298" s="3"/>
      <c r="E298" s="5"/>
    </row>
    <row r="299" spans="3:5" x14ac:dyDescent="0.2">
      <c r="C299" s="3"/>
      <c r="D299" s="3"/>
      <c r="E299" s="5"/>
    </row>
    <row r="300" spans="3:5" x14ac:dyDescent="0.2">
      <c r="C300" s="3"/>
      <c r="D300" s="3"/>
      <c r="E300" s="5"/>
    </row>
    <row r="301" spans="3:5" x14ac:dyDescent="0.2">
      <c r="C301" s="3"/>
      <c r="D301" s="3"/>
      <c r="E301" s="5"/>
    </row>
    <row r="302" spans="3:5" x14ac:dyDescent="0.2">
      <c r="C302" s="3"/>
      <c r="D302" s="3"/>
      <c r="E302" s="5"/>
    </row>
    <row r="303" spans="3:5" x14ac:dyDescent="0.2">
      <c r="C303" s="3"/>
      <c r="D303" s="3"/>
      <c r="E303" s="5"/>
    </row>
    <row r="304" spans="3:5" x14ac:dyDescent="0.2">
      <c r="C304" s="3"/>
      <c r="D304" s="3"/>
      <c r="E304" s="5"/>
    </row>
    <row r="305" spans="3:5" x14ac:dyDescent="0.2">
      <c r="C305" s="3"/>
      <c r="D305" s="3"/>
      <c r="E305" s="5"/>
    </row>
    <row r="306" spans="3:5" x14ac:dyDescent="0.2">
      <c r="C306" s="3"/>
      <c r="D306" s="3"/>
      <c r="E306" s="5"/>
    </row>
    <row r="307" spans="3:5" x14ac:dyDescent="0.2">
      <c r="C307" s="3"/>
      <c r="D307" s="3"/>
      <c r="E307" s="5"/>
    </row>
    <row r="308" spans="3:5" x14ac:dyDescent="0.2">
      <c r="C308" s="3"/>
      <c r="D308" s="3"/>
      <c r="E308" s="5"/>
    </row>
    <row r="309" spans="3:5" x14ac:dyDescent="0.2">
      <c r="C309" s="3"/>
      <c r="D309" s="3"/>
      <c r="E309" s="5"/>
    </row>
    <row r="310" spans="3:5" x14ac:dyDescent="0.2">
      <c r="C310" s="3"/>
      <c r="D310" s="3"/>
      <c r="E310" s="5"/>
    </row>
    <row r="311" spans="3:5" x14ac:dyDescent="0.2">
      <c r="C311" s="3"/>
      <c r="D311" s="3"/>
      <c r="E311" s="5"/>
    </row>
    <row r="312" spans="3:5" x14ac:dyDescent="0.2">
      <c r="C312" s="3"/>
      <c r="D312" s="3"/>
      <c r="E312" s="5"/>
    </row>
    <row r="313" spans="3:5" x14ac:dyDescent="0.2">
      <c r="C313" s="3"/>
      <c r="D313" s="3"/>
      <c r="E313" s="5"/>
    </row>
    <row r="314" spans="3:5" x14ac:dyDescent="0.2">
      <c r="C314" s="3"/>
      <c r="D314" s="3"/>
      <c r="E314" s="5"/>
    </row>
    <row r="315" spans="3:5" x14ac:dyDescent="0.2">
      <c r="C315" s="3"/>
      <c r="D315" s="3"/>
      <c r="E315" s="5"/>
    </row>
    <row r="316" spans="3:5" x14ac:dyDescent="0.2">
      <c r="C316" s="3"/>
      <c r="D316" s="3"/>
      <c r="E316" s="5"/>
    </row>
    <row r="317" spans="3:5" x14ac:dyDescent="0.2">
      <c r="C317" s="3"/>
      <c r="D317" s="3"/>
      <c r="E317" s="5"/>
    </row>
    <row r="318" spans="3:5" x14ac:dyDescent="0.2">
      <c r="C318" s="3"/>
      <c r="D318" s="3"/>
      <c r="E318" s="5"/>
    </row>
    <row r="319" spans="3:5" x14ac:dyDescent="0.2">
      <c r="C319" s="3"/>
      <c r="D319" s="3"/>
      <c r="E319" s="5"/>
    </row>
    <row r="320" spans="3:5" x14ac:dyDescent="0.2">
      <c r="C320" s="3"/>
      <c r="D320" s="3"/>
      <c r="E320" s="5"/>
    </row>
    <row r="321" spans="3:5" x14ac:dyDescent="0.2">
      <c r="C321" s="3"/>
      <c r="D321" s="3"/>
      <c r="E321" s="5"/>
    </row>
    <row r="322" spans="3:5" x14ac:dyDescent="0.2">
      <c r="C322" s="3"/>
      <c r="D322" s="3"/>
      <c r="E322" s="5"/>
    </row>
    <row r="323" spans="3:5" x14ac:dyDescent="0.2">
      <c r="C323" s="3"/>
      <c r="D323" s="3"/>
      <c r="E323" s="5"/>
    </row>
    <row r="324" spans="3:5" x14ac:dyDescent="0.2">
      <c r="C324" s="3"/>
      <c r="D324" s="3"/>
      <c r="E324" s="5"/>
    </row>
    <row r="325" spans="3:5" x14ac:dyDescent="0.2">
      <c r="C325" s="3"/>
      <c r="D325" s="3"/>
      <c r="E325" s="5"/>
    </row>
    <row r="326" spans="3:5" x14ac:dyDescent="0.2">
      <c r="C326" s="3"/>
      <c r="D326" s="3"/>
      <c r="E326" s="5"/>
    </row>
    <row r="327" spans="3:5" x14ac:dyDescent="0.2">
      <c r="C327" s="3"/>
      <c r="D327" s="3"/>
      <c r="E327" s="5"/>
    </row>
    <row r="328" spans="3:5" x14ac:dyDescent="0.2">
      <c r="C328" s="3"/>
      <c r="D328" s="3"/>
      <c r="E328" s="5"/>
    </row>
    <row r="329" spans="3:5" x14ac:dyDescent="0.2">
      <c r="C329" s="3"/>
      <c r="D329" s="3"/>
      <c r="E329" s="5"/>
    </row>
    <row r="330" spans="3:5" x14ac:dyDescent="0.2">
      <c r="C330" s="3"/>
      <c r="D330" s="3"/>
      <c r="E330" s="5"/>
    </row>
    <row r="331" spans="3:5" x14ac:dyDescent="0.2">
      <c r="C331" s="3"/>
      <c r="D331" s="3"/>
      <c r="E331" s="5"/>
    </row>
    <row r="332" spans="3:5" x14ac:dyDescent="0.2">
      <c r="C332" s="3"/>
      <c r="D332" s="3"/>
      <c r="E332" s="5"/>
    </row>
    <row r="333" spans="3:5" x14ac:dyDescent="0.2">
      <c r="C333" s="3"/>
      <c r="D333" s="3"/>
      <c r="E333" s="5"/>
    </row>
    <row r="334" spans="3:5" x14ac:dyDescent="0.2">
      <c r="C334" s="3"/>
      <c r="D334" s="3"/>
      <c r="E334" s="5"/>
    </row>
    <row r="335" spans="3:5" x14ac:dyDescent="0.2">
      <c r="C335" s="3"/>
      <c r="D335" s="3"/>
      <c r="E335" s="5"/>
    </row>
    <row r="336" spans="3:5" x14ac:dyDescent="0.2">
      <c r="C336" s="3"/>
      <c r="D336" s="3"/>
      <c r="E336" s="5"/>
    </row>
    <row r="337" spans="3:5" x14ac:dyDescent="0.2">
      <c r="C337" s="3"/>
      <c r="D337" s="3"/>
      <c r="E337" s="5"/>
    </row>
    <row r="338" spans="3:5" x14ac:dyDescent="0.2">
      <c r="C338" s="3"/>
      <c r="D338" s="3"/>
      <c r="E338" s="5"/>
    </row>
    <row r="339" spans="3:5" x14ac:dyDescent="0.2">
      <c r="C339" s="3"/>
      <c r="D339" s="3"/>
      <c r="E339" s="5"/>
    </row>
    <row r="340" spans="3:5" x14ac:dyDescent="0.2">
      <c r="C340" s="3"/>
      <c r="D340" s="3"/>
      <c r="E340" s="5"/>
    </row>
    <row r="341" spans="3:5" x14ac:dyDescent="0.2">
      <c r="C341" s="3"/>
      <c r="D341" s="3"/>
      <c r="E341" s="5"/>
    </row>
    <row r="342" spans="3:5" x14ac:dyDescent="0.2">
      <c r="C342" s="3"/>
      <c r="D342" s="3"/>
      <c r="E342" s="5"/>
    </row>
    <row r="343" spans="3:5" x14ac:dyDescent="0.2">
      <c r="C343" s="3"/>
      <c r="D343" s="3"/>
      <c r="E343" s="5"/>
    </row>
    <row r="344" spans="3:5" x14ac:dyDescent="0.2">
      <c r="C344" s="3"/>
      <c r="D344" s="3"/>
      <c r="E344" s="5"/>
    </row>
    <row r="345" spans="3:5" x14ac:dyDescent="0.2">
      <c r="C345" s="3"/>
      <c r="D345" s="3"/>
      <c r="E345" s="5"/>
    </row>
    <row r="346" spans="3:5" x14ac:dyDescent="0.2">
      <c r="C346" s="3"/>
      <c r="D346" s="3"/>
      <c r="E346" s="5"/>
    </row>
    <row r="347" spans="3:5" x14ac:dyDescent="0.2">
      <c r="C347" s="3"/>
      <c r="D347" s="3"/>
      <c r="E347" s="5"/>
    </row>
    <row r="348" spans="3:5" x14ac:dyDescent="0.2">
      <c r="C348" s="3"/>
      <c r="D348" s="3"/>
      <c r="E348" s="5"/>
    </row>
    <row r="349" spans="3:5" x14ac:dyDescent="0.2">
      <c r="C349" s="3"/>
      <c r="D349" s="3"/>
      <c r="E349" s="5"/>
    </row>
    <row r="350" spans="3:5" x14ac:dyDescent="0.2">
      <c r="C350" s="3"/>
      <c r="D350" s="3"/>
      <c r="E350" s="5"/>
    </row>
    <row r="351" spans="3:5" x14ac:dyDescent="0.2">
      <c r="C351" s="3"/>
      <c r="D351" s="3"/>
      <c r="E351" s="5"/>
    </row>
    <row r="352" spans="3:5" x14ac:dyDescent="0.2">
      <c r="C352" s="3"/>
      <c r="D352" s="3"/>
      <c r="E352" s="5"/>
    </row>
    <row r="353" spans="3:5" x14ac:dyDescent="0.2">
      <c r="C353" s="3"/>
      <c r="D353" s="3"/>
      <c r="E353" s="5"/>
    </row>
    <row r="354" spans="3:5" x14ac:dyDescent="0.2">
      <c r="C354" s="3"/>
      <c r="D354" s="3"/>
      <c r="E354" s="5"/>
    </row>
    <row r="355" spans="3:5" x14ac:dyDescent="0.2">
      <c r="C355" s="3"/>
      <c r="D355" s="3"/>
      <c r="E355" s="5"/>
    </row>
    <row r="356" spans="3:5" x14ac:dyDescent="0.2">
      <c r="C356" s="3"/>
      <c r="D356" s="3"/>
      <c r="E356" s="5"/>
    </row>
    <row r="357" spans="3:5" x14ac:dyDescent="0.2">
      <c r="C357" s="3"/>
      <c r="D357" s="3"/>
      <c r="E357" s="5"/>
    </row>
    <row r="358" spans="3:5" x14ac:dyDescent="0.2">
      <c r="C358" s="3"/>
      <c r="D358" s="3"/>
      <c r="E358" s="5"/>
    </row>
    <row r="359" spans="3:5" x14ac:dyDescent="0.2">
      <c r="C359" s="3"/>
      <c r="D359" s="3"/>
      <c r="E359" s="5"/>
    </row>
    <row r="360" spans="3:5" x14ac:dyDescent="0.2">
      <c r="C360" s="3"/>
      <c r="D360" s="3"/>
      <c r="E360" s="5"/>
    </row>
    <row r="361" spans="3:5" x14ac:dyDescent="0.2">
      <c r="C361" s="3"/>
      <c r="D361" s="3"/>
      <c r="E361" s="5"/>
    </row>
    <row r="362" spans="3:5" x14ac:dyDescent="0.2">
      <c r="C362" s="3"/>
      <c r="D362" s="3"/>
      <c r="E362" s="5"/>
    </row>
    <row r="363" spans="3:5" x14ac:dyDescent="0.2">
      <c r="C363" s="3"/>
      <c r="D363" s="3"/>
      <c r="E363" s="5"/>
    </row>
    <row r="364" spans="3:5" x14ac:dyDescent="0.2">
      <c r="C364" s="3"/>
      <c r="D364" s="3"/>
      <c r="E364" s="5"/>
    </row>
    <row r="365" spans="3:5" x14ac:dyDescent="0.2">
      <c r="C365" s="3"/>
      <c r="D365" s="3"/>
      <c r="E365" s="5"/>
    </row>
    <row r="366" spans="3:5" x14ac:dyDescent="0.2">
      <c r="C366" s="3"/>
      <c r="D366" s="3"/>
      <c r="E366" s="5"/>
    </row>
    <row r="367" spans="3:5" x14ac:dyDescent="0.2">
      <c r="C367" s="3"/>
      <c r="D367" s="3"/>
      <c r="E367" s="5"/>
    </row>
    <row r="368" spans="3:5" x14ac:dyDescent="0.2">
      <c r="C368" s="3"/>
      <c r="D368" s="3"/>
      <c r="E368" s="5"/>
    </row>
    <row r="369" spans="3:5" x14ac:dyDescent="0.2">
      <c r="C369" s="3"/>
      <c r="D369" s="3"/>
      <c r="E369" s="5"/>
    </row>
    <row r="370" spans="3:5" x14ac:dyDescent="0.2">
      <c r="C370" s="3"/>
      <c r="D370" s="3"/>
      <c r="E370" s="5"/>
    </row>
    <row r="371" spans="3:5" x14ac:dyDescent="0.2">
      <c r="C371" s="3"/>
      <c r="D371" s="3"/>
      <c r="E371" s="5"/>
    </row>
    <row r="372" spans="3:5" x14ac:dyDescent="0.2">
      <c r="C372" s="3"/>
      <c r="D372" s="3"/>
      <c r="E372" s="5"/>
    </row>
    <row r="373" spans="3:5" x14ac:dyDescent="0.2">
      <c r="C373" s="3"/>
      <c r="D373" s="3"/>
      <c r="E373" s="5"/>
    </row>
    <row r="374" spans="3:5" x14ac:dyDescent="0.2">
      <c r="C374" s="3"/>
      <c r="D374" s="3"/>
      <c r="E374" s="5"/>
    </row>
    <row r="375" spans="3:5" x14ac:dyDescent="0.2">
      <c r="C375" s="3"/>
      <c r="D375" s="3"/>
      <c r="E375" s="5"/>
    </row>
    <row r="376" spans="3:5" x14ac:dyDescent="0.2">
      <c r="C376" s="3"/>
      <c r="D376" s="3"/>
      <c r="E376" s="5"/>
    </row>
    <row r="377" spans="3:5" x14ac:dyDescent="0.2">
      <c r="C377" s="3"/>
      <c r="D377" s="3"/>
      <c r="E377" s="5"/>
    </row>
    <row r="378" spans="3:5" x14ac:dyDescent="0.2">
      <c r="C378" s="3"/>
      <c r="D378" s="3"/>
      <c r="E378" s="5"/>
    </row>
    <row r="379" spans="3:5" x14ac:dyDescent="0.2">
      <c r="C379" s="3"/>
      <c r="D379" s="3"/>
      <c r="E379" s="5"/>
    </row>
    <row r="380" spans="3:5" x14ac:dyDescent="0.2">
      <c r="C380" s="3"/>
      <c r="D380" s="3"/>
      <c r="E380" s="5"/>
    </row>
    <row r="381" spans="3:5" x14ac:dyDescent="0.2">
      <c r="C381" s="3"/>
      <c r="D381" s="3"/>
      <c r="E381" s="5"/>
    </row>
    <row r="382" spans="3:5" x14ac:dyDescent="0.2">
      <c r="C382" s="3"/>
      <c r="D382" s="3"/>
      <c r="E382" s="5"/>
    </row>
    <row r="383" spans="3:5" x14ac:dyDescent="0.2">
      <c r="C383" s="3"/>
      <c r="D383" s="3"/>
      <c r="E383" s="5"/>
    </row>
    <row r="384" spans="3:5" x14ac:dyDescent="0.2">
      <c r="C384" s="3"/>
      <c r="D384" s="3"/>
      <c r="E384" s="5"/>
    </row>
    <row r="385" spans="3:5" x14ac:dyDescent="0.2">
      <c r="C385" s="3"/>
      <c r="D385" s="3"/>
      <c r="E385" s="5"/>
    </row>
    <row r="386" spans="3:5" x14ac:dyDescent="0.2">
      <c r="C386" s="3"/>
      <c r="D386" s="3"/>
      <c r="E386" s="5"/>
    </row>
    <row r="387" spans="3:5" x14ac:dyDescent="0.2">
      <c r="C387" s="3"/>
      <c r="D387" s="3"/>
      <c r="E387" s="5"/>
    </row>
    <row r="388" spans="3:5" x14ac:dyDescent="0.2">
      <c r="C388" s="3"/>
      <c r="D388" s="3"/>
      <c r="E388" s="5"/>
    </row>
    <row r="389" spans="3:5" x14ac:dyDescent="0.2">
      <c r="C389" s="3"/>
      <c r="D389" s="3"/>
      <c r="E389" s="5"/>
    </row>
    <row r="390" spans="3:5" x14ac:dyDescent="0.2">
      <c r="C390" s="3"/>
      <c r="D390" s="3"/>
      <c r="E390" s="5"/>
    </row>
    <row r="391" spans="3:5" x14ac:dyDescent="0.2">
      <c r="C391" s="3"/>
      <c r="D391" s="3"/>
      <c r="E391" s="5"/>
    </row>
    <row r="392" spans="3:5" x14ac:dyDescent="0.2">
      <c r="C392" s="3"/>
      <c r="D392" s="3"/>
      <c r="E392" s="5"/>
    </row>
    <row r="393" spans="3:5" x14ac:dyDescent="0.2">
      <c r="C393" s="3"/>
      <c r="D393" s="3"/>
      <c r="E393" s="5"/>
    </row>
    <row r="394" spans="3:5" x14ac:dyDescent="0.2">
      <c r="C394" s="3"/>
      <c r="D394" s="3"/>
      <c r="E394" s="5"/>
    </row>
    <row r="395" spans="3:5" x14ac:dyDescent="0.2">
      <c r="C395" s="3"/>
      <c r="D395" s="3"/>
      <c r="E395" s="5"/>
    </row>
    <row r="396" spans="3:5" x14ac:dyDescent="0.2">
      <c r="C396" s="3"/>
      <c r="D396" s="3"/>
      <c r="E396" s="5"/>
    </row>
    <row r="397" spans="3:5" x14ac:dyDescent="0.2">
      <c r="C397" s="3"/>
      <c r="D397" s="3"/>
      <c r="E397" s="5"/>
    </row>
    <row r="398" spans="3:5" x14ac:dyDescent="0.2">
      <c r="C398" s="3"/>
      <c r="D398" s="3"/>
      <c r="E398" s="5"/>
    </row>
    <row r="399" spans="3:5" x14ac:dyDescent="0.2">
      <c r="C399" s="3"/>
      <c r="D399" s="3"/>
      <c r="E399" s="5"/>
    </row>
    <row r="400" spans="3:5" x14ac:dyDescent="0.2">
      <c r="C400" s="3"/>
      <c r="D400" s="3"/>
      <c r="E400" s="5"/>
    </row>
    <row r="401" spans="3:5" x14ac:dyDescent="0.2">
      <c r="C401" s="3"/>
      <c r="D401" s="3"/>
      <c r="E401" s="5"/>
    </row>
    <row r="402" spans="3:5" x14ac:dyDescent="0.2">
      <c r="C402" s="3"/>
      <c r="D402" s="3"/>
      <c r="E402" s="5"/>
    </row>
    <row r="403" spans="3:5" x14ac:dyDescent="0.2">
      <c r="C403" s="3"/>
      <c r="D403" s="3"/>
      <c r="E403" s="5"/>
    </row>
    <row r="404" spans="3:5" x14ac:dyDescent="0.2">
      <c r="C404" s="3"/>
      <c r="D404" s="3"/>
      <c r="E404" s="5"/>
    </row>
    <row r="405" spans="3:5" x14ac:dyDescent="0.2">
      <c r="C405" s="3"/>
      <c r="D405" s="3"/>
      <c r="E405" s="5"/>
    </row>
    <row r="406" spans="3:5" x14ac:dyDescent="0.2">
      <c r="C406" s="3"/>
      <c r="D406" s="3"/>
      <c r="E406" s="5"/>
    </row>
    <row r="407" spans="3:5" x14ac:dyDescent="0.2">
      <c r="C407" s="3"/>
      <c r="D407" s="3"/>
      <c r="E407" s="5"/>
    </row>
    <row r="408" spans="3:5" x14ac:dyDescent="0.2">
      <c r="C408" s="3"/>
      <c r="D408" s="3"/>
      <c r="E408" s="5"/>
    </row>
    <row r="409" spans="3:5" x14ac:dyDescent="0.2">
      <c r="C409" s="3"/>
      <c r="D409" s="3"/>
      <c r="E409" s="5"/>
    </row>
    <row r="410" spans="3:5" x14ac:dyDescent="0.2">
      <c r="C410" s="3"/>
      <c r="D410" s="3"/>
      <c r="E410" s="5"/>
    </row>
    <row r="411" spans="3:5" x14ac:dyDescent="0.2">
      <c r="C411" s="3"/>
      <c r="D411" s="3"/>
      <c r="E411" s="5"/>
    </row>
    <row r="412" spans="3:5" x14ac:dyDescent="0.2">
      <c r="C412" s="3"/>
      <c r="D412" s="3"/>
      <c r="E412" s="5"/>
    </row>
    <row r="413" spans="3:5" x14ac:dyDescent="0.2">
      <c r="C413" s="3"/>
      <c r="D413" s="3"/>
      <c r="E413" s="5"/>
    </row>
    <row r="414" spans="3:5" x14ac:dyDescent="0.2">
      <c r="C414" s="3"/>
      <c r="D414" s="3"/>
      <c r="E414" s="5"/>
    </row>
    <row r="415" spans="3:5" x14ac:dyDescent="0.2">
      <c r="C415" s="3"/>
      <c r="D415" s="3"/>
      <c r="E415" s="5"/>
    </row>
    <row r="416" spans="3:5" x14ac:dyDescent="0.2">
      <c r="C416" s="3"/>
      <c r="D416" s="3"/>
      <c r="E416" s="5"/>
    </row>
    <row r="417" spans="3:5" x14ac:dyDescent="0.2">
      <c r="C417" s="3"/>
      <c r="D417" s="3"/>
      <c r="E417" s="5"/>
    </row>
    <row r="418" spans="3:5" x14ac:dyDescent="0.2">
      <c r="C418" s="3"/>
      <c r="D418" s="3"/>
      <c r="E418" s="5"/>
    </row>
    <row r="419" spans="3:5" x14ac:dyDescent="0.2">
      <c r="C419" s="3"/>
      <c r="D419" s="3"/>
      <c r="E419" s="5"/>
    </row>
    <row r="420" spans="3:5" x14ac:dyDescent="0.2">
      <c r="C420" s="3"/>
      <c r="D420" s="3"/>
      <c r="E420" s="5"/>
    </row>
    <row r="421" spans="3:5" x14ac:dyDescent="0.2">
      <c r="C421" s="3"/>
      <c r="D421" s="3"/>
      <c r="E421" s="5"/>
    </row>
    <row r="422" spans="3:5" x14ac:dyDescent="0.2">
      <c r="C422" s="3"/>
      <c r="D422" s="3"/>
      <c r="E422" s="5"/>
    </row>
    <row r="423" spans="3:5" x14ac:dyDescent="0.2">
      <c r="C423" s="3"/>
      <c r="D423" s="3"/>
      <c r="E423" s="5"/>
    </row>
    <row r="424" spans="3:5" x14ac:dyDescent="0.2">
      <c r="C424" s="3"/>
      <c r="D424" s="3"/>
      <c r="E424" s="5"/>
    </row>
    <row r="425" spans="3:5" x14ac:dyDescent="0.2">
      <c r="C425" s="3"/>
      <c r="D425" s="3"/>
      <c r="E425" s="5"/>
    </row>
    <row r="426" spans="3:5" x14ac:dyDescent="0.2">
      <c r="C426" s="3"/>
      <c r="D426" s="3"/>
      <c r="E426" s="5"/>
    </row>
    <row r="427" spans="3:5" x14ac:dyDescent="0.2">
      <c r="C427" s="3"/>
      <c r="D427" s="3"/>
      <c r="E427" s="5"/>
    </row>
    <row r="428" spans="3:5" x14ac:dyDescent="0.2">
      <c r="C428" s="3"/>
      <c r="D428" s="3"/>
      <c r="E428" s="5"/>
    </row>
    <row r="429" spans="3:5" x14ac:dyDescent="0.2">
      <c r="C429" s="3"/>
      <c r="D429" s="3"/>
      <c r="E429" s="5"/>
    </row>
    <row r="430" spans="3:5" x14ac:dyDescent="0.2">
      <c r="C430" s="3"/>
      <c r="D430" s="3"/>
      <c r="E430" s="5"/>
    </row>
    <row r="431" spans="3:5" x14ac:dyDescent="0.2">
      <c r="C431" s="3"/>
      <c r="D431" s="3"/>
      <c r="E431" s="5"/>
    </row>
    <row r="432" spans="3:5" x14ac:dyDescent="0.2">
      <c r="C432" s="3"/>
      <c r="D432" s="3"/>
      <c r="E432" s="5"/>
    </row>
    <row r="433" spans="3:5" x14ac:dyDescent="0.2">
      <c r="C433" s="3"/>
      <c r="D433" s="3"/>
      <c r="E433" s="5"/>
    </row>
    <row r="434" spans="3:5" x14ac:dyDescent="0.2">
      <c r="C434" s="3"/>
      <c r="D434" s="3"/>
      <c r="E434" s="5"/>
    </row>
    <row r="435" spans="3:5" x14ac:dyDescent="0.2">
      <c r="C435" s="3"/>
      <c r="D435" s="3"/>
      <c r="E435" s="5"/>
    </row>
    <row r="436" spans="3:5" x14ac:dyDescent="0.2">
      <c r="C436" s="3"/>
      <c r="D436" s="3"/>
      <c r="E436" s="5"/>
    </row>
    <row r="437" spans="3:5" x14ac:dyDescent="0.2">
      <c r="C437" s="3"/>
      <c r="D437" s="3"/>
      <c r="E437" s="5"/>
    </row>
    <row r="438" spans="3:5" x14ac:dyDescent="0.2">
      <c r="C438" s="3"/>
      <c r="D438" s="3"/>
      <c r="E438" s="5"/>
    </row>
    <row r="439" spans="3:5" x14ac:dyDescent="0.2">
      <c r="C439" s="3"/>
      <c r="D439" s="3"/>
      <c r="E439" s="5"/>
    </row>
    <row r="440" spans="3:5" x14ac:dyDescent="0.2">
      <c r="C440" s="3"/>
      <c r="D440" s="3"/>
      <c r="E440" s="5"/>
    </row>
    <row r="441" spans="3:5" x14ac:dyDescent="0.2">
      <c r="C441" s="3"/>
      <c r="D441" s="3"/>
      <c r="E441" s="5"/>
    </row>
    <row r="442" spans="3:5" x14ac:dyDescent="0.2">
      <c r="C442" s="3"/>
      <c r="D442" s="3"/>
      <c r="E442" s="5"/>
    </row>
    <row r="443" spans="3:5" x14ac:dyDescent="0.2">
      <c r="C443" s="3"/>
      <c r="D443" s="3"/>
      <c r="E443" s="5"/>
    </row>
    <row r="444" spans="3:5" x14ac:dyDescent="0.2">
      <c r="C444" s="3"/>
      <c r="D444" s="3"/>
      <c r="E444" s="5"/>
    </row>
    <row r="445" spans="3:5" x14ac:dyDescent="0.2">
      <c r="C445" s="3"/>
      <c r="D445" s="3"/>
      <c r="E445" s="5"/>
    </row>
    <row r="446" spans="3:5" x14ac:dyDescent="0.2">
      <c r="C446" s="3"/>
      <c r="D446" s="3"/>
      <c r="E446" s="5"/>
    </row>
    <row r="447" spans="3:5" x14ac:dyDescent="0.2">
      <c r="C447" s="3"/>
      <c r="D447" s="3"/>
      <c r="E447" s="5"/>
    </row>
    <row r="448" spans="3:5" x14ac:dyDescent="0.2">
      <c r="C448" s="3"/>
      <c r="D448" s="3"/>
      <c r="E448" s="5"/>
    </row>
    <row r="449" spans="3:5" x14ac:dyDescent="0.2">
      <c r="C449" s="3"/>
      <c r="D449" s="3"/>
      <c r="E449" s="5"/>
    </row>
    <row r="450" spans="3:5" x14ac:dyDescent="0.2">
      <c r="C450" s="3"/>
      <c r="D450" s="3"/>
      <c r="E450" s="5"/>
    </row>
    <row r="451" spans="3:5" x14ac:dyDescent="0.2">
      <c r="C451" s="3"/>
      <c r="D451" s="3"/>
      <c r="E451" s="5"/>
    </row>
    <row r="452" spans="3:5" x14ac:dyDescent="0.2">
      <c r="C452" s="3"/>
      <c r="D452" s="3"/>
      <c r="E452" s="5"/>
    </row>
    <row r="453" spans="3:5" x14ac:dyDescent="0.2">
      <c r="C453" s="3"/>
      <c r="D453" s="3"/>
      <c r="E453" s="5"/>
    </row>
    <row r="454" spans="3:5" x14ac:dyDescent="0.2">
      <c r="C454" s="3"/>
      <c r="D454" s="3"/>
      <c r="E454" s="5"/>
    </row>
    <row r="455" spans="3:5" x14ac:dyDescent="0.2">
      <c r="C455" s="3"/>
      <c r="D455" s="3"/>
      <c r="E455" s="5"/>
    </row>
    <row r="456" spans="3:5" x14ac:dyDescent="0.2">
      <c r="C456" s="3"/>
      <c r="D456" s="3"/>
      <c r="E456" s="5"/>
    </row>
    <row r="457" spans="3:5" x14ac:dyDescent="0.2">
      <c r="C457" s="3"/>
      <c r="D457" s="3"/>
      <c r="E457" s="5"/>
    </row>
    <row r="458" spans="3:5" x14ac:dyDescent="0.2">
      <c r="C458" s="3"/>
      <c r="D458" s="3"/>
      <c r="E458" s="5"/>
    </row>
    <row r="459" spans="3:5" x14ac:dyDescent="0.2">
      <c r="C459" s="3"/>
      <c r="D459" s="3"/>
      <c r="E459" s="5"/>
    </row>
    <row r="460" spans="3:5" x14ac:dyDescent="0.2">
      <c r="C460" s="3"/>
      <c r="D460" s="3"/>
      <c r="E460" s="5"/>
    </row>
    <row r="461" spans="3:5" x14ac:dyDescent="0.2">
      <c r="C461" s="3"/>
      <c r="D461" s="3"/>
      <c r="E461" s="5"/>
    </row>
    <row r="462" spans="3:5" x14ac:dyDescent="0.2">
      <c r="C462" s="3"/>
      <c r="D462" s="3"/>
      <c r="E462" s="5"/>
    </row>
    <row r="463" spans="3:5" x14ac:dyDescent="0.2">
      <c r="C463" s="3"/>
      <c r="D463" s="3"/>
      <c r="E463" s="5"/>
    </row>
    <row r="464" spans="3:5" x14ac:dyDescent="0.2">
      <c r="C464" s="3"/>
      <c r="D464" s="3"/>
      <c r="E464" s="5"/>
    </row>
    <row r="465" spans="3:5" x14ac:dyDescent="0.2">
      <c r="C465" s="3"/>
      <c r="D465" s="3"/>
      <c r="E465" s="5"/>
    </row>
    <row r="466" spans="3:5" x14ac:dyDescent="0.2">
      <c r="C466" s="3"/>
      <c r="D466" s="3"/>
      <c r="E466" s="5"/>
    </row>
    <row r="467" spans="3:5" x14ac:dyDescent="0.2">
      <c r="C467" s="3"/>
      <c r="D467" s="3"/>
      <c r="E467" s="5"/>
    </row>
    <row r="468" spans="3:5" x14ac:dyDescent="0.2">
      <c r="C468" s="3"/>
      <c r="D468" s="3"/>
      <c r="E468" s="5"/>
    </row>
    <row r="469" spans="3:5" x14ac:dyDescent="0.2">
      <c r="C469" s="3"/>
      <c r="D469" s="3"/>
      <c r="E469" s="5"/>
    </row>
    <row r="470" spans="3:5" x14ac:dyDescent="0.2">
      <c r="C470" s="3"/>
      <c r="D470" s="3"/>
      <c r="E470" s="5"/>
    </row>
    <row r="471" spans="3:5" x14ac:dyDescent="0.2">
      <c r="C471" s="3"/>
      <c r="D471" s="3"/>
      <c r="E471" s="5"/>
    </row>
    <row r="472" spans="3:5" x14ac:dyDescent="0.2">
      <c r="C472" s="3"/>
      <c r="D472" s="3"/>
      <c r="E472" s="5"/>
    </row>
    <row r="473" spans="3:5" x14ac:dyDescent="0.2">
      <c r="C473" s="3"/>
      <c r="D473" s="3"/>
      <c r="E473" s="5"/>
    </row>
    <row r="474" spans="3:5" x14ac:dyDescent="0.2">
      <c r="C474" s="3"/>
      <c r="D474" s="3"/>
      <c r="E474" s="5"/>
    </row>
    <row r="475" spans="3:5" x14ac:dyDescent="0.2">
      <c r="C475" s="3"/>
      <c r="D475" s="3"/>
      <c r="E475" s="5"/>
    </row>
    <row r="476" spans="3:5" x14ac:dyDescent="0.2">
      <c r="C476" s="3"/>
      <c r="D476" s="3"/>
      <c r="E476" s="5"/>
    </row>
    <row r="477" spans="3:5" x14ac:dyDescent="0.2">
      <c r="C477" s="3"/>
      <c r="D477" s="3"/>
      <c r="E477" s="5"/>
    </row>
    <row r="478" spans="3:5" x14ac:dyDescent="0.2">
      <c r="C478" s="3"/>
      <c r="D478" s="3"/>
      <c r="E478" s="5"/>
    </row>
    <row r="479" spans="3:5" x14ac:dyDescent="0.2">
      <c r="C479" s="3"/>
      <c r="D479" s="3"/>
      <c r="E479" s="5"/>
    </row>
    <row r="480" spans="3:5" x14ac:dyDescent="0.2">
      <c r="C480" s="3"/>
      <c r="D480" s="3"/>
      <c r="E480" s="5"/>
    </row>
    <row r="481" spans="3:5" x14ac:dyDescent="0.2">
      <c r="C481" s="3"/>
      <c r="D481" s="3"/>
      <c r="E481" s="5"/>
    </row>
    <row r="482" spans="3:5" x14ac:dyDescent="0.2">
      <c r="C482" s="3"/>
      <c r="D482" s="3"/>
      <c r="E482" s="5"/>
    </row>
    <row r="483" spans="3:5" x14ac:dyDescent="0.2">
      <c r="C483" s="3"/>
      <c r="D483" s="3"/>
      <c r="E483" s="5"/>
    </row>
    <row r="484" spans="3:5" x14ac:dyDescent="0.2">
      <c r="C484" s="3"/>
      <c r="D484" s="3"/>
      <c r="E484" s="5"/>
    </row>
    <row r="485" spans="3:5" x14ac:dyDescent="0.2">
      <c r="C485" s="3"/>
      <c r="D485" s="3"/>
      <c r="E485" s="5"/>
    </row>
    <row r="486" spans="3:5" x14ac:dyDescent="0.2">
      <c r="C486" s="3"/>
      <c r="D486" s="3"/>
      <c r="E486" s="5"/>
    </row>
    <row r="487" spans="3:5" x14ac:dyDescent="0.2">
      <c r="C487" s="3"/>
      <c r="D487" s="3"/>
      <c r="E487" s="5"/>
    </row>
    <row r="488" spans="3:5" x14ac:dyDescent="0.2">
      <c r="C488" s="3"/>
      <c r="D488" s="3"/>
      <c r="E488" s="5"/>
    </row>
    <row r="489" spans="3:5" x14ac:dyDescent="0.2">
      <c r="C489" s="3"/>
      <c r="D489" s="3"/>
      <c r="E489" s="5"/>
    </row>
    <row r="490" spans="3:5" x14ac:dyDescent="0.2">
      <c r="C490" s="3"/>
      <c r="D490" s="3"/>
      <c r="E490" s="5"/>
    </row>
    <row r="491" spans="3:5" x14ac:dyDescent="0.2">
      <c r="C491" s="3"/>
      <c r="D491" s="3"/>
      <c r="E491" s="5"/>
    </row>
    <row r="492" spans="3:5" x14ac:dyDescent="0.2">
      <c r="C492" s="3"/>
      <c r="D492" s="3"/>
      <c r="E492" s="5"/>
    </row>
    <row r="493" spans="3:5" x14ac:dyDescent="0.2">
      <c r="C493" s="3"/>
      <c r="D493" s="3"/>
      <c r="E493" s="5"/>
    </row>
    <row r="494" spans="3:5" x14ac:dyDescent="0.2">
      <c r="C494" s="3"/>
      <c r="D494" s="3"/>
      <c r="E494" s="5"/>
    </row>
    <row r="495" spans="3:5" x14ac:dyDescent="0.2">
      <c r="C495" s="3"/>
      <c r="D495" s="3"/>
      <c r="E495" s="5"/>
    </row>
    <row r="496" spans="3:5" x14ac:dyDescent="0.2">
      <c r="C496" s="3"/>
      <c r="D496" s="3"/>
      <c r="E496" s="5"/>
    </row>
    <row r="497" spans="3:5" x14ac:dyDescent="0.2">
      <c r="C497" s="3"/>
      <c r="D497" s="3"/>
      <c r="E497" s="5"/>
    </row>
    <row r="498" spans="3:5" x14ac:dyDescent="0.2">
      <c r="C498" s="3"/>
      <c r="D498" s="3"/>
      <c r="E498" s="5"/>
    </row>
    <row r="499" spans="3:5" x14ac:dyDescent="0.2">
      <c r="C499" s="3"/>
      <c r="D499" s="3"/>
      <c r="E499" s="5"/>
    </row>
    <row r="500" spans="3:5" x14ac:dyDescent="0.2">
      <c r="C500" s="3"/>
      <c r="D500" s="3"/>
      <c r="E500" s="5"/>
    </row>
    <row r="501" spans="3:5" x14ac:dyDescent="0.2">
      <c r="C501" s="3"/>
      <c r="D501" s="3"/>
      <c r="E501" s="5"/>
    </row>
    <row r="502" spans="3:5" x14ac:dyDescent="0.2">
      <c r="C502" s="3"/>
      <c r="D502" s="3"/>
      <c r="E502" s="5"/>
    </row>
    <row r="503" spans="3:5" x14ac:dyDescent="0.2">
      <c r="C503" s="3"/>
      <c r="D503" s="3"/>
      <c r="E503" s="5"/>
    </row>
    <row r="504" spans="3:5" x14ac:dyDescent="0.2">
      <c r="C504" s="3"/>
      <c r="D504" s="3"/>
      <c r="E504" s="5"/>
    </row>
    <row r="505" spans="3:5" x14ac:dyDescent="0.2">
      <c r="C505" s="3"/>
      <c r="D505" s="3"/>
      <c r="E505" s="5"/>
    </row>
    <row r="506" spans="3:5" x14ac:dyDescent="0.2">
      <c r="C506" s="3"/>
      <c r="D506" s="3"/>
      <c r="E506" s="5"/>
    </row>
    <row r="507" spans="3:5" x14ac:dyDescent="0.2">
      <c r="C507" s="3"/>
      <c r="D507" s="3"/>
      <c r="E507" s="5"/>
    </row>
    <row r="508" spans="3:5" x14ac:dyDescent="0.2">
      <c r="C508" s="3"/>
      <c r="D508" s="3"/>
      <c r="E508" s="5"/>
    </row>
    <row r="509" spans="3:5" x14ac:dyDescent="0.2">
      <c r="C509" s="3"/>
      <c r="D509" s="3"/>
      <c r="E509" s="5"/>
    </row>
    <row r="510" spans="3:5" x14ac:dyDescent="0.2">
      <c r="C510" s="3"/>
      <c r="D510" s="3"/>
      <c r="E510" s="5"/>
    </row>
    <row r="511" spans="3:5" x14ac:dyDescent="0.2">
      <c r="C511" s="3"/>
      <c r="D511" s="3"/>
      <c r="E511" s="5"/>
    </row>
    <row r="512" spans="3:5" x14ac:dyDescent="0.2">
      <c r="C512" s="3"/>
      <c r="D512" s="3"/>
      <c r="E512" s="5"/>
    </row>
    <row r="513" spans="3:5" x14ac:dyDescent="0.2">
      <c r="C513" s="3"/>
      <c r="D513" s="3"/>
      <c r="E513" s="5"/>
    </row>
    <row r="514" spans="3:5" x14ac:dyDescent="0.2">
      <c r="C514" s="3"/>
      <c r="D514" s="3"/>
      <c r="E514" s="5"/>
    </row>
    <row r="515" spans="3:5" x14ac:dyDescent="0.2">
      <c r="C515" s="3"/>
      <c r="D515" s="3"/>
      <c r="E515" s="5"/>
    </row>
    <row r="516" spans="3:5" x14ac:dyDescent="0.2">
      <c r="C516" s="3"/>
      <c r="D516" s="3"/>
      <c r="E516" s="5"/>
    </row>
    <row r="517" spans="3:5" x14ac:dyDescent="0.2">
      <c r="C517" s="3"/>
      <c r="D517" s="3"/>
      <c r="E517" s="5"/>
    </row>
    <row r="518" spans="3:5" x14ac:dyDescent="0.2">
      <c r="C518" s="3"/>
      <c r="D518" s="3"/>
      <c r="E518" s="5"/>
    </row>
    <row r="519" spans="3:5" x14ac:dyDescent="0.2">
      <c r="C519" s="3"/>
      <c r="D519" s="3"/>
      <c r="E519" s="5"/>
    </row>
    <row r="520" spans="3:5" x14ac:dyDescent="0.2">
      <c r="C520" s="3"/>
      <c r="D520" s="3"/>
      <c r="E520" s="5"/>
    </row>
    <row r="521" spans="3:5" x14ac:dyDescent="0.2">
      <c r="C521" s="3"/>
      <c r="D521" s="3"/>
      <c r="E521" s="5"/>
    </row>
    <row r="522" spans="3:5" x14ac:dyDescent="0.2">
      <c r="C522" s="3"/>
      <c r="D522" s="3"/>
      <c r="E522" s="5"/>
    </row>
    <row r="523" spans="3:5" x14ac:dyDescent="0.2">
      <c r="C523" s="3"/>
      <c r="D523" s="3"/>
      <c r="E523" s="5"/>
    </row>
    <row r="524" spans="3:5" x14ac:dyDescent="0.2">
      <c r="C524" s="3"/>
      <c r="D524" s="3"/>
      <c r="E524" s="5"/>
    </row>
    <row r="525" spans="3:5" x14ac:dyDescent="0.2">
      <c r="C525" s="3"/>
      <c r="D525" s="3"/>
      <c r="E525" s="5"/>
    </row>
    <row r="526" spans="3:5" x14ac:dyDescent="0.2">
      <c r="C526" s="3"/>
      <c r="D526" s="3"/>
      <c r="E526" s="5"/>
    </row>
    <row r="527" spans="3:5" x14ac:dyDescent="0.2">
      <c r="C527" s="3"/>
      <c r="D527" s="3"/>
      <c r="E527" s="5"/>
    </row>
    <row r="528" spans="3:5" x14ac:dyDescent="0.2">
      <c r="C528" s="3"/>
      <c r="D528" s="3"/>
      <c r="E528" s="5"/>
    </row>
    <row r="529" spans="3:5" x14ac:dyDescent="0.2">
      <c r="C529" s="3"/>
      <c r="D529" s="3"/>
      <c r="E529" s="5"/>
    </row>
    <row r="530" spans="3:5" x14ac:dyDescent="0.2">
      <c r="C530" s="3"/>
      <c r="D530" s="3"/>
      <c r="E530" s="5"/>
    </row>
    <row r="531" spans="3:5" x14ac:dyDescent="0.2">
      <c r="C531" s="3"/>
      <c r="D531" s="3"/>
      <c r="E531" s="5"/>
    </row>
    <row r="532" spans="3:5" x14ac:dyDescent="0.2">
      <c r="C532" s="3"/>
      <c r="D532" s="3"/>
      <c r="E532" s="5"/>
    </row>
    <row r="533" spans="3:5" x14ac:dyDescent="0.2">
      <c r="C533" s="3"/>
      <c r="D533" s="3"/>
      <c r="E533" s="5"/>
    </row>
    <row r="534" spans="3:5" x14ac:dyDescent="0.2">
      <c r="C534" s="3"/>
      <c r="D534" s="3"/>
      <c r="E534" s="5"/>
    </row>
    <row r="535" spans="3:5" x14ac:dyDescent="0.2">
      <c r="C535" s="3"/>
      <c r="D535" s="3"/>
      <c r="E535" s="5"/>
    </row>
    <row r="536" spans="3:5" x14ac:dyDescent="0.2">
      <c r="C536" s="3"/>
      <c r="D536" s="3"/>
      <c r="E536" s="5"/>
    </row>
    <row r="537" spans="3:5" x14ac:dyDescent="0.2">
      <c r="C537" s="3"/>
      <c r="D537" s="3"/>
      <c r="E537" s="5"/>
    </row>
    <row r="538" spans="3:5" x14ac:dyDescent="0.2">
      <c r="C538" s="3"/>
      <c r="D538" s="3"/>
      <c r="E538" s="5"/>
    </row>
    <row r="539" spans="3:5" x14ac:dyDescent="0.2">
      <c r="C539" s="3"/>
      <c r="D539" s="3"/>
      <c r="E539" s="5"/>
    </row>
    <row r="540" spans="3:5" x14ac:dyDescent="0.2">
      <c r="C540" s="3"/>
      <c r="D540" s="3"/>
      <c r="E540" s="5"/>
    </row>
    <row r="541" spans="3:5" x14ac:dyDescent="0.2">
      <c r="C541" s="3"/>
      <c r="D541" s="3"/>
      <c r="E541" s="5"/>
    </row>
    <row r="542" spans="3:5" x14ac:dyDescent="0.2">
      <c r="C542" s="3"/>
      <c r="D542" s="3"/>
      <c r="E542" s="5"/>
    </row>
    <row r="543" spans="3:5" x14ac:dyDescent="0.2">
      <c r="C543" s="3"/>
      <c r="D543" s="3"/>
      <c r="E543" s="5"/>
    </row>
    <row r="544" spans="3:5" x14ac:dyDescent="0.2">
      <c r="C544" s="3"/>
      <c r="D544" s="3"/>
      <c r="E544" s="5"/>
    </row>
    <row r="545" spans="3:5" x14ac:dyDescent="0.2">
      <c r="C545" s="3"/>
      <c r="D545" s="3"/>
      <c r="E545" s="5"/>
    </row>
    <row r="546" spans="3:5" x14ac:dyDescent="0.2">
      <c r="C546" s="3"/>
      <c r="D546" s="3"/>
      <c r="E546" s="5"/>
    </row>
    <row r="547" spans="3:5" x14ac:dyDescent="0.2">
      <c r="C547" s="3"/>
      <c r="D547" s="3"/>
      <c r="E547" s="5"/>
    </row>
    <row r="548" spans="3:5" x14ac:dyDescent="0.2">
      <c r="C548" s="3"/>
      <c r="D548" s="3"/>
      <c r="E548" s="5"/>
    </row>
    <row r="549" spans="3:5" x14ac:dyDescent="0.2">
      <c r="C549" s="3"/>
      <c r="D549" s="3"/>
      <c r="E549" s="5"/>
    </row>
    <row r="550" spans="3:5" x14ac:dyDescent="0.2">
      <c r="C550" s="3"/>
      <c r="D550" s="3"/>
      <c r="E550" s="5"/>
    </row>
    <row r="551" spans="3:5" x14ac:dyDescent="0.2">
      <c r="C551" s="3"/>
      <c r="D551" s="3"/>
      <c r="E551" s="5"/>
    </row>
    <row r="552" spans="3:5" x14ac:dyDescent="0.2">
      <c r="C552" s="3"/>
      <c r="D552" s="3"/>
      <c r="E552" s="5"/>
    </row>
    <row r="553" spans="3:5" x14ac:dyDescent="0.2">
      <c r="C553" s="3"/>
      <c r="D553" s="3"/>
      <c r="E553" s="5"/>
    </row>
    <row r="554" spans="3:5" x14ac:dyDescent="0.2">
      <c r="C554" s="3"/>
      <c r="D554" s="3"/>
      <c r="E554" s="5"/>
    </row>
    <row r="555" spans="3:5" x14ac:dyDescent="0.2">
      <c r="C555" s="3"/>
      <c r="D555" s="3"/>
      <c r="E555" s="5"/>
    </row>
    <row r="556" spans="3:5" x14ac:dyDescent="0.2">
      <c r="C556" s="3"/>
      <c r="D556" s="3"/>
      <c r="E556" s="5"/>
    </row>
    <row r="557" spans="3:5" x14ac:dyDescent="0.2">
      <c r="C557" s="3"/>
      <c r="D557" s="3"/>
      <c r="E557" s="5"/>
    </row>
    <row r="558" spans="3:5" x14ac:dyDescent="0.2">
      <c r="C558" s="3"/>
      <c r="D558" s="3"/>
      <c r="E558" s="5"/>
    </row>
    <row r="559" spans="3:5" x14ac:dyDescent="0.2">
      <c r="C559" s="3"/>
      <c r="D559" s="3"/>
      <c r="E559" s="5"/>
    </row>
    <row r="560" spans="3:5" x14ac:dyDescent="0.2">
      <c r="C560" s="3"/>
      <c r="D560" s="3"/>
      <c r="E560" s="5"/>
    </row>
    <row r="561" spans="3:5" x14ac:dyDescent="0.2">
      <c r="C561" s="3"/>
      <c r="D561" s="3"/>
      <c r="E561" s="5"/>
    </row>
    <row r="562" spans="3:5" x14ac:dyDescent="0.2">
      <c r="C562" s="3"/>
      <c r="D562" s="3"/>
      <c r="E562" s="5"/>
    </row>
    <row r="563" spans="3:5" x14ac:dyDescent="0.2">
      <c r="C563" s="3"/>
      <c r="D563" s="3"/>
      <c r="E563" s="5"/>
    </row>
    <row r="564" spans="3:5" x14ac:dyDescent="0.2">
      <c r="C564" s="3"/>
      <c r="D564" s="3"/>
      <c r="E564" s="5"/>
    </row>
    <row r="565" spans="3:5" x14ac:dyDescent="0.2">
      <c r="C565" s="3"/>
      <c r="D565" s="3"/>
      <c r="E565" s="5"/>
    </row>
    <row r="566" spans="3:5" x14ac:dyDescent="0.2">
      <c r="C566" s="3"/>
      <c r="D566" s="3"/>
      <c r="E566" s="5"/>
    </row>
    <row r="567" spans="3:5" x14ac:dyDescent="0.2">
      <c r="C567" s="3"/>
      <c r="D567" s="3"/>
      <c r="E567" s="5"/>
    </row>
    <row r="568" spans="3:5" x14ac:dyDescent="0.2">
      <c r="C568" s="3"/>
      <c r="D568" s="3"/>
      <c r="E568" s="5"/>
    </row>
    <row r="569" spans="3:5" x14ac:dyDescent="0.2">
      <c r="C569" s="3"/>
      <c r="D569" s="3"/>
      <c r="E569" s="5"/>
    </row>
    <row r="570" spans="3:5" x14ac:dyDescent="0.2">
      <c r="C570" s="3"/>
      <c r="D570" s="3"/>
      <c r="E570" s="5"/>
    </row>
    <row r="571" spans="3:5" x14ac:dyDescent="0.2">
      <c r="C571" s="3"/>
      <c r="D571" s="3"/>
      <c r="E571" s="5"/>
    </row>
    <row r="572" spans="3:5" x14ac:dyDescent="0.2">
      <c r="C572" s="3"/>
      <c r="D572" s="3"/>
      <c r="E572" s="5"/>
    </row>
    <row r="573" spans="3:5" x14ac:dyDescent="0.2">
      <c r="C573" s="3"/>
      <c r="D573" s="3"/>
      <c r="E573" s="5"/>
    </row>
    <row r="574" spans="3:5" x14ac:dyDescent="0.2">
      <c r="C574" s="3"/>
      <c r="D574" s="3"/>
      <c r="E574" s="5"/>
    </row>
    <row r="575" spans="3:5" x14ac:dyDescent="0.2">
      <c r="C575" s="3"/>
      <c r="D575" s="3"/>
      <c r="E575" s="5"/>
    </row>
    <row r="576" spans="3:5" x14ac:dyDescent="0.2">
      <c r="C576" s="3"/>
      <c r="D576" s="3"/>
      <c r="E576" s="5"/>
    </row>
    <row r="577" spans="3:5" x14ac:dyDescent="0.2">
      <c r="C577" s="3"/>
      <c r="D577" s="3"/>
      <c r="E577" s="5"/>
    </row>
    <row r="578" spans="3:5" x14ac:dyDescent="0.2">
      <c r="C578" s="3"/>
      <c r="D578" s="3"/>
      <c r="E578" s="5"/>
    </row>
    <row r="579" spans="3:5" x14ac:dyDescent="0.2">
      <c r="C579" s="3"/>
      <c r="D579" s="3"/>
      <c r="E579" s="5"/>
    </row>
    <row r="580" spans="3:5" x14ac:dyDescent="0.2">
      <c r="C580" s="3"/>
      <c r="D580" s="3"/>
      <c r="E580" s="5"/>
    </row>
    <row r="581" spans="3:5" x14ac:dyDescent="0.2">
      <c r="C581" s="3"/>
      <c r="D581" s="3"/>
      <c r="E581" s="5"/>
    </row>
    <row r="582" spans="3:5" x14ac:dyDescent="0.2">
      <c r="C582" s="3"/>
      <c r="D582" s="3"/>
      <c r="E582" s="5"/>
    </row>
    <row r="583" spans="3:5" x14ac:dyDescent="0.2">
      <c r="C583" s="3"/>
      <c r="D583" s="3"/>
      <c r="E583" s="5"/>
    </row>
    <row r="584" spans="3:5" x14ac:dyDescent="0.2">
      <c r="C584" s="3"/>
      <c r="D584" s="3"/>
      <c r="E584" s="5"/>
    </row>
    <row r="585" spans="3:5" x14ac:dyDescent="0.2">
      <c r="C585" s="3"/>
      <c r="D585" s="3"/>
      <c r="E585" s="5"/>
    </row>
    <row r="586" spans="3:5" x14ac:dyDescent="0.2">
      <c r="C586" s="3"/>
      <c r="D586" s="3"/>
      <c r="E586" s="5"/>
    </row>
    <row r="587" spans="3:5" x14ac:dyDescent="0.2">
      <c r="C587" s="3"/>
      <c r="D587" s="3"/>
      <c r="E587" s="5"/>
    </row>
    <row r="588" spans="3:5" x14ac:dyDescent="0.2">
      <c r="C588" s="3"/>
      <c r="D588" s="3"/>
      <c r="E588" s="5"/>
    </row>
    <row r="589" spans="3:5" x14ac:dyDescent="0.2">
      <c r="C589" s="3"/>
      <c r="D589" s="3"/>
      <c r="E589" s="5"/>
    </row>
    <row r="590" spans="3:5" x14ac:dyDescent="0.2">
      <c r="C590" s="3"/>
      <c r="D590" s="3"/>
      <c r="E590" s="5"/>
    </row>
    <row r="591" spans="3:5" x14ac:dyDescent="0.2">
      <c r="C591" s="3"/>
      <c r="D591" s="3"/>
      <c r="E591" s="5"/>
    </row>
    <row r="592" spans="3:5" x14ac:dyDescent="0.2">
      <c r="C592" s="3"/>
      <c r="D592" s="3"/>
      <c r="E592" s="5"/>
    </row>
    <row r="593" spans="3:5" x14ac:dyDescent="0.2">
      <c r="C593" s="3"/>
      <c r="D593" s="3"/>
      <c r="E593" s="5"/>
    </row>
    <row r="594" spans="3:5" x14ac:dyDescent="0.2">
      <c r="C594" s="3"/>
      <c r="D594" s="3"/>
      <c r="E594" s="5"/>
    </row>
    <row r="595" spans="3:5" x14ac:dyDescent="0.2">
      <c r="C595" s="3"/>
      <c r="D595" s="3"/>
      <c r="E595" s="5"/>
    </row>
    <row r="596" spans="3:5" x14ac:dyDescent="0.2">
      <c r="C596" s="3"/>
      <c r="D596" s="3"/>
      <c r="E596" s="5"/>
    </row>
    <row r="597" spans="3:5" x14ac:dyDescent="0.2">
      <c r="C597" s="3"/>
      <c r="D597" s="3"/>
      <c r="E597" s="5"/>
    </row>
    <row r="598" spans="3:5" x14ac:dyDescent="0.2">
      <c r="C598" s="3"/>
      <c r="D598" s="3"/>
      <c r="E598" s="5"/>
    </row>
    <row r="599" spans="3:5" x14ac:dyDescent="0.2">
      <c r="C599" s="3"/>
      <c r="D599" s="3"/>
      <c r="E599" s="5"/>
    </row>
    <row r="600" spans="3:5" x14ac:dyDescent="0.2">
      <c r="C600" s="3"/>
      <c r="D600" s="3"/>
      <c r="E600" s="5"/>
    </row>
    <row r="601" spans="3:5" x14ac:dyDescent="0.2">
      <c r="C601" s="3"/>
      <c r="D601" s="3"/>
      <c r="E601" s="5"/>
    </row>
    <row r="602" spans="3:5" x14ac:dyDescent="0.2">
      <c r="C602" s="3"/>
      <c r="D602" s="3"/>
      <c r="E602" s="5"/>
    </row>
    <row r="603" spans="3:5" x14ac:dyDescent="0.2">
      <c r="C603" s="3"/>
      <c r="D603" s="3"/>
      <c r="E603" s="5"/>
    </row>
    <row r="604" spans="3:5" x14ac:dyDescent="0.2">
      <c r="C604" s="3"/>
      <c r="D604" s="3"/>
      <c r="E604" s="5"/>
    </row>
    <row r="605" spans="3:5" x14ac:dyDescent="0.2">
      <c r="C605" s="3"/>
      <c r="D605" s="3"/>
      <c r="E605" s="5"/>
    </row>
    <row r="606" spans="3:5" x14ac:dyDescent="0.2">
      <c r="C606" s="3"/>
      <c r="D606" s="3"/>
      <c r="E606" s="5"/>
    </row>
    <row r="607" spans="3:5" x14ac:dyDescent="0.2">
      <c r="C607" s="3"/>
      <c r="D607" s="3"/>
      <c r="E607" s="5"/>
    </row>
    <row r="608" spans="3:5" x14ac:dyDescent="0.2">
      <c r="C608" s="3"/>
      <c r="D608" s="3"/>
      <c r="E608" s="5"/>
    </row>
    <row r="609" spans="3:5" x14ac:dyDescent="0.2">
      <c r="C609" s="3"/>
      <c r="D609" s="3"/>
      <c r="E609" s="5"/>
    </row>
    <row r="610" spans="3:5" x14ac:dyDescent="0.2">
      <c r="C610" s="3"/>
      <c r="D610" s="3"/>
      <c r="E610" s="5"/>
    </row>
    <row r="611" spans="3:5" x14ac:dyDescent="0.2">
      <c r="C611" s="3"/>
      <c r="D611" s="3"/>
      <c r="E611" s="5"/>
    </row>
    <row r="612" spans="3:5" x14ac:dyDescent="0.2">
      <c r="C612" s="3"/>
      <c r="D612" s="3"/>
      <c r="E612" s="5"/>
    </row>
    <row r="613" spans="3:5" x14ac:dyDescent="0.2">
      <c r="C613" s="3"/>
      <c r="D613" s="3"/>
      <c r="E613" s="5"/>
    </row>
    <row r="614" spans="3:5" x14ac:dyDescent="0.2">
      <c r="C614" s="3"/>
      <c r="D614" s="3"/>
      <c r="E614" s="5"/>
    </row>
    <row r="615" spans="3:5" x14ac:dyDescent="0.2">
      <c r="C615" s="3"/>
      <c r="D615" s="3"/>
      <c r="E615" s="5"/>
    </row>
    <row r="616" spans="3:5" x14ac:dyDescent="0.2">
      <c r="C616" s="3"/>
      <c r="D616" s="3"/>
      <c r="E616" s="5"/>
    </row>
    <row r="617" spans="3:5" x14ac:dyDescent="0.2">
      <c r="C617" s="3"/>
      <c r="D617" s="3"/>
      <c r="E617" s="5"/>
    </row>
    <row r="618" spans="3:5" x14ac:dyDescent="0.2">
      <c r="C618" s="3"/>
      <c r="D618" s="3"/>
      <c r="E618" s="5"/>
    </row>
    <row r="619" spans="3:5" x14ac:dyDescent="0.2">
      <c r="C619" s="3"/>
      <c r="D619" s="3"/>
      <c r="E619" s="5"/>
    </row>
    <row r="620" spans="3:5" x14ac:dyDescent="0.2">
      <c r="C620" s="3"/>
      <c r="D620" s="3"/>
      <c r="E620" s="5"/>
    </row>
    <row r="621" spans="3:5" x14ac:dyDescent="0.2">
      <c r="C621" s="3"/>
      <c r="D621" s="3"/>
      <c r="E621" s="5"/>
    </row>
    <row r="622" spans="3:5" x14ac:dyDescent="0.2">
      <c r="C622" s="3"/>
      <c r="D622" s="3"/>
      <c r="E622" s="5"/>
    </row>
    <row r="623" spans="3:5" x14ac:dyDescent="0.2">
      <c r="C623" s="3"/>
      <c r="D623" s="3"/>
      <c r="E623" s="5"/>
    </row>
    <row r="624" spans="3:5" x14ac:dyDescent="0.2">
      <c r="C624" s="3"/>
      <c r="D624" s="3"/>
      <c r="E624" s="5"/>
    </row>
    <row r="625" spans="3:5" x14ac:dyDescent="0.2">
      <c r="C625" s="3"/>
      <c r="D625" s="3"/>
      <c r="E625" s="5"/>
    </row>
    <row r="626" spans="3:5" x14ac:dyDescent="0.2">
      <c r="C626" s="3"/>
      <c r="D626" s="3"/>
      <c r="E626" s="5"/>
    </row>
    <row r="627" spans="3:5" x14ac:dyDescent="0.2">
      <c r="C627" s="3"/>
      <c r="D627" s="3"/>
      <c r="E627" s="5"/>
    </row>
    <row r="628" spans="3:5" x14ac:dyDescent="0.2">
      <c r="C628" s="3"/>
      <c r="D628" s="3"/>
      <c r="E628" s="5"/>
    </row>
    <row r="629" spans="3:5" x14ac:dyDescent="0.2">
      <c r="C629" s="3"/>
      <c r="D629" s="3"/>
      <c r="E629" s="5"/>
    </row>
    <row r="630" spans="3:5" x14ac:dyDescent="0.2">
      <c r="C630" s="3"/>
      <c r="D630" s="3"/>
      <c r="E630" s="5"/>
    </row>
    <row r="631" spans="3:5" x14ac:dyDescent="0.2">
      <c r="C631" s="3"/>
      <c r="D631" s="3"/>
      <c r="E631" s="5"/>
    </row>
    <row r="632" spans="3:5" x14ac:dyDescent="0.2">
      <c r="C632" s="3"/>
      <c r="D632" s="3"/>
      <c r="E632" s="5"/>
    </row>
    <row r="633" spans="3:5" x14ac:dyDescent="0.2">
      <c r="C633" s="3"/>
      <c r="D633" s="3"/>
      <c r="E633" s="5"/>
    </row>
    <row r="634" spans="3:5" x14ac:dyDescent="0.2">
      <c r="C634" s="3"/>
      <c r="D634" s="3"/>
      <c r="E634" s="5"/>
    </row>
    <row r="635" spans="3:5" x14ac:dyDescent="0.2">
      <c r="C635" s="3"/>
      <c r="D635" s="3"/>
      <c r="E635" s="5"/>
    </row>
    <row r="636" spans="3:5" x14ac:dyDescent="0.2">
      <c r="C636" s="3"/>
      <c r="D636" s="3"/>
      <c r="E636" s="5"/>
    </row>
    <row r="637" spans="3:5" x14ac:dyDescent="0.2">
      <c r="C637" s="3"/>
      <c r="D637" s="3"/>
      <c r="E637" s="5"/>
    </row>
    <row r="638" spans="3:5" x14ac:dyDescent="0.2">
      <c r="C638" s="3"/>
      <c r="D638" s="3"/>
      <c r="E638" s="5"/>
    </row>
    <row r="639" spans="3:5" x14ac:dyDescent="0.2">
      <c r="C639" s="3"/>
      <c r="D639" s="3"/>
      <c r="E639" s="5"/>
    </row>
    <row r="640" spans="3:5" x14ac:dyDescent="0.2">
      <c r="C640" s="3"/>
      <c r="D640" s="3"/>
      <c r="E640" s="5"/>
    </row>
    <row r="641" spans="3:5" x14ac:dyDescent="0.2">
      <c r="C641" s="3"/>
      <c r="D641" s="3"/>
      <c r="E641" s="5"/>
    </row>
    <row r="642" spans="3:5" x14ac:dyDescent="0.2">
      <c r="C642" s="3"/>
      <c r="D642" s="3"/>
      <c r="E642" s="5"/>
    </row>
    <row r="643" spans="3:5" x14ac:dyDescent="0.2">
      <c r="C643" s="3"/>
      <c r="D643" s="3"/>
      <c r="E643" s="5"/>
    </row>
    <row r="644" spans="3:5" x14ac:dyDescent="0.2">
      <c r="C644" s="3"/>
      <c r="D644" s="3"/>
      <c r="E644" s="5"/>
    </row>
    <row r="645" spans="3:5" x14ac:dyDescent="0.2">
      <c r="C645" s="3"/>
      <c r="D645" s="3"/>
      <c r="E645" s="5"/>
    </row>
    <row r="646" spans="3:5" x14ac:dyDescent="0.2">
      <c r="C646" s="3"/>
      <c r="D646" s="3"/>
      <c r="E646" s="5"/>
    </row>
    <row r="647" spans="3:5" x14ac:dyDescent="0.2">
      <c r="C647" s="3"/>
      <c r="D647" s="3"/>
      <c r="E647" s="5"/>
    </row>
    <row r="648" spans="3:5" x14ac:dyDescent="0.2">
      <c r="C648" s="3"/>
      <c r="D648" s="3"/>
      <c r="E648" s="5"/>
    </row>
    <row r="649" spans="3:5" x14ac:dyDescent="0.2">
      <c r="C649" s="3"/>
      <c r="D649" s="3"/>
      <c r="E649" s="5"/>
    </row>
    <row r="650" spans="3:5" x14ac:dyDescent="0.2">
      <c r="C650" s="3"/>
      <c r="D650" s="3"/>
      <c r="E650" s="5"/>
    </row>
    <row r="651" spans="3:5" x14ac:dyDescent="0.2">
      <c r="C651" s="3"/>
      <c r="D651" s="3"/>
      <c r="E651" s="5"/>
    </row>
    <row r="652" spans="3:5" x14ac:dyDescent="0.2">
      <c r="C652" s="3"/>
      <c r="D652" s="3"/>
      <c r="E652" s="5"/>
    </row>
    <row r="653" spans="3:5" x14ac:dyDescent="0.2">
      <c r="C653" s="3"/>
      <c r="D653" s="3"/>
      <c r="E653" s="5"/>
    </row>
    <row r="654" spans="3:5" x14ac:dyDescent="0.2">
      <c r="C654" s="3"/>
      <c r="D654" s="3"/>
      <c r="E654" s="5"/>
    </row>
    <row r="655" spans="3:5" x14ac:dyDescent="0.2">
      <c r="C655" s="3"/>
      <c r="D655" s="3"/>
      <c r="E655" s="5"/>
    </row>
    <row r="656" spans="3:5" x14ac:dyDescent="0.2">
      <c r="C656" s="3"/>
      <c r="D656" s="3"/>
      <c r="E656" s="5"/>
    </row>
    <row r="657" spans="3:5" x14ac:dyDescent="0.2">
      <c r="C657" s="3"/>
      <c r="D657" s="3"/>
      <c r="E657" s="5"/>
    </row>
    <row r="658" spans="3:5" x14ac:dyDescent="0.2">
      <c r="C658" s="3"/>
      <c r="D658" s="3"/>
      <c r="E658" s="5"/>
    </row>
    <row r="659" spans="3:5" x14ac:dyDescent="0.2">
      <c r="C659" s="3"/>
      <c r="D659" s="3"/>
      <c r="E659" s="5"/>
    </row>
    <row r="660" spans="3:5" x14ac:dyDescent="0.2">
      <c r="C660" s="3"/>
      <c r="D660" s="3"/>
      <c r="E660" s="5"/>
    </row>
    <row r="661" spans="3:5" x14ac:dyDescent="0.2">
      <c r="C661" s="3"/>
      <c r="D661" s="3"/>
      <c r="E661" s="5"/>
    </row>
    <row r="662" spans="3:5" x14ac:dyDescent="0.2">
      <c r="C662" s="3"/>
      <c r="D662" s="3"/>
      <c r="E662" s="5"/>
    </row>
    <row r="663" spans="3:5" x14ac:dyDescent="0.2">
      <c r="C663" s="3"/>
      <c r="D663" s="3"/>
      <c r="E663" s="5"/>
    </row>
    <row r="664" spans="3:5" x14ac:dyDescent="0.2">
      <c r="C664" s="3"/>
      <c r="D664" s="3"/>
      <c r="E664" s="5"/>
    </row>
    <row r="665" spans="3:5" x14ac:dyDescent="0.2">
      <c r="C665" s="3"/>
      <c r="D665" s="3"/>
      <c r="E665" s="5"/>
    </row>
    <row r="666" spans="3:5" x14ac:dyDescent="0.2">
      <c r="C666" s="3"/>
      <c r="D666" s="3"/>
      <c r="E666" s="5"/>
    </row>
    <row r="667" spans="3:5" x14ac:dyDescent="0.2">
      <c r="C667" s="3"/>
      <c r="D667" s="3"/>
      <c r="E667" s="5"/>
    </row>
    <row r="668" spans="3:5" x14ac:dyDescent="0.2">
      <c r="C668" s="3"/>
      <c r="D668" s="3"/>
      <c r="E668" s="5"/>
    </row>
    <row r="669" spans="3:5" x14ac:dyDescent="0.2">
      <c r="C669" s="3"/>
      <c r="D669" s="3"/>
      <c r="E669" s="5"/>
    </row>
    <row r="670" spans="3:5" x14ac:dyDescent="0.2">
      <c r="C670" s="3"/>
      <c r="D670" s="3"/>
      <c r="E670" s="5"/>
    </row>
    <row r="671" spans="3:5" x14ac:dyDescent="0.2">
      <c r="C671" s="3"/>
      <c r="D671" s="3"/>
      <c r="E671" s="5"/>
    </row>
    <row r="672" spans="3:5" x14ac:dyDescent="0.2">
      <c r="C672" s="3"/>
      <c r="D672" s="3"/>
      <c r="E672" s="5"/>
    </row>
    <row r="673" spans="3:5" x14ac:dyDescent="0.2">
      <c r="C673" s="3"/>
      <c r="D673" s="3"/>
      <c r="E673" s="5"/>
    </row>
    <row r="674" spans="3:5" x14ac:dyDescent="0.2">
      <c r="C674" s="3"/>
      <c r="D674" s="3"/>
      <c r="E674" s="5"/>
    </row>
    <row r="675" spans="3:5" x14ac:dyDescent="0.2">
      <c r="C675" s="3"/>
      <c r="D675" s="3"/>
      <c r="E675" s="5"/>
    </row>
    <row r="676" spans="3:5" x14ac:dyDescent="0.2">
      <c r="C676" s="3"/>
      <c r="D676" s="3"/>
      <c r="E676" s="5"/>
    </row>
    <row r="677" spans="3:5" x14ac:dyDescent="0.2">
      <c r="C677" s="3"/>
      <c r="D677" s="3"/>
      <c r="E677" s="5"/>
    </row>
    <row r="678" spans="3:5" x14ac:dyDescent="0.2">
      <c r="C678" s="3"/>
      <c r="D678" s="3"/>
      <c r="E678" s="5"/>
    </row>
    <row r="679" spans="3:5" x14ac:dyDescent="0.2">
      <c r="C679" s="3"/>
      <c r="D679" s="3"/>
      <c r="E679" s="5"/>
    </row>
    <row r="680" spans="3:5" x14ac:dyDescent="0.2">
      <c r="C680" s="3"/>
      <c r="D680" s="3"/>
      <c r="E680" s="5"/>
    </row>
    <row r="681" spans="3:5" x14ac:dyDescent="0.2">
      <c r="C681" s="3"/>
      <c r="D681" s="3"/>
      <c r="E681" s="5"/>
    </row>
    <row r="682" spans="3:5" x14ac:dyDescent="0.2">
      <c r="C682" s="3"/>
      <c r="D682" s="3"/>
      <c r="E682" s="5"/>
    </row>
    <row r="683" spans="3:5" x14ac:dyDescent="0.2">
      <c r="C683" s="3"/>
      <c r="D683" s="3"/>
      <c r="E683" s="5"/>
    </row>
    <row r="684" spans="3:5" x14ac:dyDescent="0.2">
      <c r="C684" s="3"/>
      <c r="D684" s="3"/>
      <c r="E684" s="5"/>
    </row>
    <row r="685" spans="3:5" x14ac:dyDescent="0.2">
      <c r="C685" s="3"/>
      <c r="D685" s="3"/>
      <c r="E685" s="5"/>
    </row>
    <row r="686" spans="3:5" x14ac:dyDescent="0.2">
      <c r="C686" s="3"/>
      <c r="D686" s="3"/>
      <c r="E686" s="5"/>
    </row>
    <row r="687" spans="3:5" x14ac:dyDescent="0.2">
      <c r="C687" s="3"/>
      <c r="D687" s="3"/>
      <c r="E687" s="5"/>
    </row>
    <row r="688" spans="3:5" x14ac:dyDescent="0.2">
      <c r="C688" s="3"/>
      <c r="D688" s="3"/>
      <c r="E688" s="5"/>
    </row>
    <row r="689" spans="3:5" x14ac:dyDescent="0.2">
      <c r="C689" s="3"/>
      <c r="D689" s="3"/>
      <c r="E689" s="5"/>
    </row>
    <row r="690" spans="3:5" x14ac:dyDescent="0.2">
      <c r="C690" s="3"/>
      <c r="D690" s="3"/>
      <c r="E690" s="5"/>
    </row>
    <row r="691" spans="3:5" x14ac:dyDescent="0.2">
      <c r="C691" s="3"/>
      <c r="D691" s="3"/>
      <c r="E691" s="5"/>
    </row>
    <row r="692" spans="3:5" x14ac:dyDescent="0.2">
      <c r="C692" s="3"/>
      <c r="D692" s="3"/>
      <c r="E692" s="5"/>
    </row>
    <row r="693" spans="3:5" x14ac:dyDescent="0.2">
      <c r="C693" s="3"/>
      <c r="D693" s="3"/>
      <c r="E693" s="5"/>
    </row>
    <row r="694" spans="3:5" x14ac:dyDescent="0.2">
      <c r="C694" s="3"/>
      <c r="D694" s="3"/>
      <c r="E694" s="5"/>
    </row>
    <row r="695" spans="3:5" x14ac:dyDescent="0.2">
      <c r="C695" s="3"/>
      <c r="D695" s="3"/>
      <c r="E695" s="5"/>
    </row>
    <row r="696" spans="3:5" x14ac:dyDescent="0.2">
      <c r="C696" s="3"/>
      <c r="D696" s="3"/>
      <c r="E696" s="5"/>
    </row>
    <row r="697" spans="3:5" x14ac:dyDescent="0.2">
      <c r="C697" s="3"/>
      <c r="D697" s="3"/>
      <c r="E697" s="5"/>
    </row>
    <row r="698" spans="3:5" x14ac:dyDescent="0.2">
      <c r="C698" s="3"/>
      <c r="D698" s="3"/>
      <c r="E698" s="5"/>
    </row>
    <row r="699" spans="3:5" x14ac:dyDescent="0.2">
      <c r="C699" s="3"/>
      <c r="D699" s="3"/>
      <c r="E699" s="5"/>
    </row>
    <row r="700" spans="3:5" x14ac:dyDescent="0.2">
      <c r="C700" s="3"/>
      <c r="D700" s="3"/>
      <c r="E700" s="5"/>
    </row>
    <row r="701" spans="3:5" x14ac:dyDescent="0.2">
      <c r="C701" s="3"/>
      <c r="D701" s="3"/>
      <c r="E701" s="5"/>
    </row>
    <row r="702" spans="3:5" x14ac:dyDescent="0.2">
      <c r="C702" s="3"/>
      <c r="D702" s="3"/>
      <c r="E702" s="5"/>
    </row>
    <row r="703" spans="3:5" x14ac:dyDescent="0.2">
      <c r="C703" s="3"/>
      <c r="D703" s="3"/>
      <c r="E703" s="5"/>
    </row>
    <row r="704" spans="3:5" x14ac:dyDescent="0.2">
      <c r="C704" s="3"/>
      <c r="D704" s="3"/>
      <c r="E704" s="5"/>
    </row>
    <row r="705" spans="3:5" x14ac:dyDescent="0.2">
      <c r="C705" s="3"/>
      <c r="D705" s="3"/>
      <c r="E705" s="5"/>
    </row>
    <row r="706" spans="3:5" x14ac:dyDescent="0.2">
      <c r="C706" s="3"/>
      <c r="D706" s="3"/>
      <c r="E706" s="5"/>
    </row>
    <row r="707" spans="3:5" x14ac:dyDescent="0.2">
      <c r="C707" s="3"/>
      <c r="D707" s="3"/>
      <c r="E707" s="5"/>
    </row>
    <row r="708" spans="3:5" x14ac:dyDescent="0.2">
      <c r="C708" s="3"/>
      <c r="D708" s="3"/>
      <c r="E708" s="5"/>
    </row>
    <row r="709" spans="3:5" x14ac:dyDescent="0.2">
      <c r="C709" s="3"/>
      <c r="D709" s="3"/>
      <c r="E709" s="5"/>
    </row>
    <row r="710" spans="3:5" x14ac:dyDescent="0.2">
      <c r="C710" s="3"/>
      <c r="D710" s="3"/>
      <c r="E710" s="5"/>
    </row>
    <row r="711" spans="3:5" x14ac:dyDescent="0.2">
      <c r="C711" s="3"/>
      <c r="D711" s="3"/>
      <c r="E711" s="5"/>
    </row>
    <row r="712" spans="3:5" x14ac:dyDescent="0.2">
      <c r="C712" s="3"/>
      <c r="D712" s="3"/>
      <c r="E712" s="5"/>
    </row>
    <row r="713" spans="3:5" x14ac:dyDescent="0.2">
      <c r="C713" s="3"/>
      <c r="D713" s="3"/>
      <c r="E713" s="5"/>
    </row>
    <row r="714" spans="3:5" x14ac:dyDescent="0.2">
      <c r="C714" s="3"/>
      <c r="D714" s="3"/>
      <c r="E714" s="5"/>
    </row>
    <row r="715" spans="3:5" x14ac:dyDescent="0.2">
      <c r="C715" s="3"/>
      <c r="D715" s="3"/>
      <c r="E715" s="5"/>
    </row>
    <row r="716" spans="3:5" x14ac:dyDescent="0.2">
      <c r="C716" s="3"/>
      <c r="D716" s="3"/>
      <c r="E716" s="5"/>
    </row>
    <row r="717" spans="3:5" x14ac:dyDescent="0.2">
      <c r="C717" s="3"/>
      <c r="D717" s="3"/>
      <c r="E717" s="5"/>
    </row>
    <row r="718" spans="3:5" x14ac:dyDescent="0.2">
      <c r="C718" s="3"/>
      <c r="D718" s="3"/>
      <c r="E718" s="5"/>
    </row>
    <row r="719" spans="3:5" x14ac:dyDescent="0.2">
      <c r="C719" s="3"/>
      <c r="D719" s="3"/>
      <c r="E719" s="5"/>
    </row>
    <row r="720" spans="3:5" x14ac:dyDescent="0.2">
      <c r="C720" s="3"/>
      <c r="D720" s="3"/>
      <c r="E720" s="5"/>
    </row>
    <row r="721" spans="3:5" x14ac:dyDescent="0.2">
      <c r="C721" s="3"/>
      <c r="D721" s="3"/>
      <c r="E721" s="5"/>
    </row>
    <row r="722" spans="3:5" x14ac:dyDescent="0.2">
      <c r="C722" s="3"/>
      <c r="D722" s="3"/>
      <c r="E722" s="5"/>
    </row>
    <row r="723" spans="3:5" x14ac:dyDescent="0.2">
      <c r="C723" s="3"/>
      <c r="D723" s="3"/>
      <c r="E723" s="5"/>
    </row>
    <row r="724" spans="3:5" x14ac:dyDescent="0.2">
      <c r="C724" s="3"/>
      <c r="D724" s="3"/>
      <c r="E724" s="5"/>
    </row>
    <row r="725" spans="3:5" x14ac:dyDescent="0.2">
      <c r="C725" s="3"/>
      <c r="D725" s="3"/>
      <c r="E725" s="5"/>
    </row>
    <row r="726" spans="3:5" x14ac:dyDescent="0.2">
      <c r="C726" s="3"/>
      <c r="D726" s="3"/>
      <c r="E726" s="5"/>
    </row>
    <row r="727" spans="3:5" x14ac:dyDescent="0.2">
      <c r="C727" s="3"/>
      <c r="D727" s="3"/>
      <c r="E727" s="5"/>
    </row>
    <row r="728" spans="3:5" x14ac:dyDescent="0.2">
      <c r="C728" s="3"/>
      <c r="D728" s="3"/>
      <c r="E728" s="5"/>
    </row>
    <row r="729" spans="3:5" x14ac:dyDescent="0.2">
      <c r="C729" s="3"/>
      <c r="D729" s="3"/>
      <c r="E729" s="5"/>
    </row>
    <row r="730" spans="3:5" x14ac:dyDescent="0.2">
      <c r="C730" s="3"/>
      <c r="D730" s="3"/>
      <c r="E730" s="5"/>
    </row>
    <row r="731" spans="3:5" x14ac:dyDescent="0.2">
      <c r="C731" s="3"/>
      <c r="D731" s="3"/>
      <c r="E731" s="5"/>
    </row>
    <row r="732" spans="3:5" x14ac:dyDescent="0.2">
      <c r="C732" s="3"/>
      <c r="D732" s="3"/>
      <c r="E732" s="5"/>
    </row>
    <row r="733" spans="3:5" x14ac:dyDescent="0.2">
      <c r="C733" s="3"/>
      <c r="D733" s="3"/>
      <c r="E733" s="5"/>
    </row>
    <row r="734" spans="3:5" x14ac:dyDescent="0.2">
      <c r="C734" s="3"/>
      <c r="D734" s="3"/>
      <c r="E734" s="5"/>
    </row>
    <row r="735" spans="3:5" x14ac:dyDescent="0.2">
      <c r="C735" s="3"/>
      <c r="D735" s="3"/>
      <c r="E735" s="5"/>
    </row>
    <row r="736" spans="3:5" x14ac:dyDescent="0.2">
      <c r="C736" s="3"/>
      <c r="D736" s="3"/>
      <c r="E736" s="5"/>
    </row>
    <row r="737" spans="3:5" x14ac:dyDescent="0.2">
      <c r="C737" s="3"/>
      <c r="D737" s="3"/>
      <c r="E737" s="5"/>
    </row>
    <row r="738" spans="3:5" x14ac:dyDescent="0.2">
      <c r="C738" s="3"/>
      <c r="D738" s="3"/>
      <c r="E738" s="5"/>
    </row>
    <row r="739" spans="3:5" x14ac:dyDescent="0.2">
      <c r="C739" s="3"/>
      <c r="D739" s="3"/>
      <c r="E739" s="5"/>
    </row>
    <row r="740" spans="3:5" x14ac:dyDescent="0.2">
      <c r="C740" s="3"/>
      <c r="D740" s="3"/>
      <c r="E740" s="5"/>
    </row>
    <row r="741" spans="3:5" x14ac:dyDescent="0.2">
      <c r="C741" s="3"/>
      <c r="D741" s="3"/>
      <c r="E741" s="5"/>
    </row>
    <row r="742" spans="3:5" x14ac:dyDescent="0.2">
      <c r="C742" s="3"/>
      <c r="D742" s="3"/>
      <c r="E742" s="5"/>
    </row>
    <row r="743" spans="3:5" x14ac:dyDescent="0.2">
      <c r="C743" s="3"/>
      <c r="D743" s="3"/>
      <c r="E743" s="5"/>
    </row>
    <row r="744" spans="3:5" x14ac:dyDescent="0.2">
      <c r="C744" s="3"/>
      <c r="D744" s="3"/>
      <c r="E744" s="5"/>
    </row>
    <row r="745" spans="3:5" x14ac:dyDescent="0.2">
      <c r="C745" s="3"/>
      <c r="D745" s="3"/>
      <c r="E745" s="5"/>
    </row>
    <row r="746" spans="3:5" x14ac:dyDescent="0.2">
      <c r="C746" s="3"/>
      <c r="D746" s="3"/>
      <c r="E746" s="5"/>
    </row>
    <row r="747" spans="3:5" x14ac:dyDescent="0.2">
      <c r="C747" s="3"/>
      <c r="D747" s="3"/>
      <c r="E747" s="5"/>
    </row>
    <row r="748" spans="3:5" x14ac:dyDescent="0.2">
      <c r="C748" s="3"/>
      <c r="D748" s="3"/>
      <c r="E748" s="5"/>
    </row>
    <row r="749" spans="3:5" x14ac:dyDescent="0.2">
      <c r="C749" s="3"/>
      <c r="D749" s="3"/>
      <c r="E749" s="5"/>
    </row>
    <row r="750" spans="3:5" x14ac:dyDescent="0.2">
      <c r="C750" s="3"/>
      <c r="D750" s="3"/>
      <c r="E750" s="5"/>
    </row>
    <row r="751" spans="3:5" x14ac:dyDescent="0.2">
      <c r="C751" s="3"/>
      <c r="D751" s="3"/>
      <c r="E751" s="5"/>
    </row>
    <row r="752" spans="3:5" x14ac:dyDescent="0.2">
      <c r="C752" s="3"/>
      <c r="D752" s="3"/>
      <c r="E752" s="5"/>
    </row>
    <row r="753" spans="3:5" x14ac:dyDescent="0.2">
      <c r="C753" s="3"/>
      <c r="D753" s="3"/>
      <c r="E753" s="5"/>
    </row>
    <row r="754" spans="3:5" x14ac:dyDescent="0.2">
      <c r="C754" s="3"/>
      <c r="D754" s="3"/>
      <c r="E754" s="5"/>
    </row>
    <row r="755" spans="3:5" x14ac:dyDescent="0.2">
      <c r="C755" s="3"/>
      <c r="D755" s="3"/>
      <c r="E755" s="5"/>
    </row>
    <row r="756" spans="3:5" x14ac:dyDescent="0.2">
      <c r="C756" s="3"/>
      <c r="D756" s="3"/>
      <c r="E756" s="5"/>
    </row>
    <row r="757" spans="3:5" x14ac:dyDescent="0.2">
      <c r="C757" s="3"/>
      <c r="D757" s="3"/>
      <c r="E757" s="5"/>
    </row>
    <row r="758" spans="3:5" x14ac:dyDescent="0.2">
      <c r="C758" s="3"/>
      <c r="D758" s="3"/>
      <c r="E758" s="5"/>
    </row>
    <row r="759" spans="3:5" x14ac:dyDescent="0.2">
      <c r="C759" s="3"/>
      <c r="D759" s="3"/>
      <c r="E759" s="5"/>
    </row>
    <row r="760" spans="3:5" x14ac:dyDescent="0.2">
      <c r="C760" s="3"/>
      <c r="D760" s="3"/>
      <c r="E760" s="5"/>
    </row>
    <row r="761" spans="3:5" x14ac:dyDescent="0.2">
      <c r="C761" s="3"/>
      <c r="D761" s="3"/>
      <c r="E761" s="5"/>
    </row>
    <row r="762" spans="3:5" x14ac:dyDescent="0.2">
      <c r="C762" s="3"/>
      <c r="D762" s="3"/>
      <c r="E762" s="5"/>
    </row>
    <row r="763" spans="3:5" x14ac:dyDescent="0.2">
      <c r="C763" s="3"/>
      <c r="D763" s="3"/>
      <c r="E763" s="5"/>
    </row>
    <row r="764" spans="3:5" x14ac:dyDescent="0.2">
      <c r="C764" s="3"/>
      <c r="D764" s="3"/>
      <c r="E764" s="5"/>
    </row>
    <row r="765" spans="3:5" x14ac:dyDescent="0.2">
      <c r="C765" s="3"/>
      <c r="D765" s="3"/>
      <c r="E765" s="5"/>
    </row>
    <row r="766" spans="3:5" x14ac:dyDescent="0.2">
      <c r="C766" s="3"/>
      <c r="D766" s="3"/>
      <c r="E766" s="5"/>
    </row>
    <row r="767" spans="3:5" x14ac:dyDescent="0.2">
      <c r="C767" s="3"/>
      <c r="D767" s="3"/>
      <c r="E767" s="5"/>
    </row>
    <row r="768" spans="3:5" x14ac:dyDescent="0.2">
      <c r="C768" s="3"/>
      <c r="D768" s="3"/>
      <c r="E768" s="5"/>
    </row>
    <row r="769" spans="3:5" x14ac:dyDescent="0.2">
      <c r="C769" s="3"/>
      <c r="D769" s="3"/>
      <c r="E769" s="5"/>
    </row>
    <row r="770" spans="3:5" x14ac:dyDescent="0.2">
      <c r="C770" s="3"/>
      <c r="D770" s="3"/>
      <c r="E770" s="5"/>
    </row>
    <row r="771" spans="3:5" x14ac:dyDescent="0.2">
      <c r="C771" s="3"/>
      <c r="D771" s="3"/>
      <c r="E771" s="5"/>
    </row>
    <row r="772" spans="3:5" x14ac:dyDescent="0.2">
      <c r="C772" s="3"/>
      <c r="D772" s="3"/>
      <c r="E772" s="5"/>
    </row>
    <row r="773" spans="3:5" x14ac:dyDescent="0.2">
      <c r="C773" s="3"/>
      <c r="D773" s="3"/>
      <c r="E773" s="5"/>
    </row>
    <row r="774" spans="3:5" x14ac:dyDescent="0.2">
      <c r="C774" s="3"/>
      <c r="D774" s="3"/>
      <c r="E774" s="5"/>
    </row>
    <row r="775" spans="3:5" x14ac:dyDescent="0.2">
      <c r="C775" s="3"/>
      <c r="D775" s="3"/>
      <c r="E775" s="5"/>
    </row>
    <row r="776" spans="3:5" x14ac:dyDescent="0.2">
      <c r="C776" s="3"/>
      <c r="D776" s="3"/>
      <c r="E776" s="5"/>
    </row>
    <row r="777" spans="3:5" x14ac:dyDescent="0.2">
      <c r="C777" s="3"/>
      <c r="D777" s="3"/>
      <c r="E777" s="5"/>
    </row>
    <row r="778" spans="3:5" x14ac:dyDescent="0.2">
      <c r="C778" s="3"/>
      <c r="D778" s="3"/>
      <c r="E778" s="5"/>
    </row>
    <row r="779" spans="3:5" x14ac:dyDescent="0.2">
      <c r="C779" s="3"/>
      <c r="D779" s="3"/>
      <c r="E779" s="5"/>
    </row>
    <row r="780" spans="3:5" x14ac:dyDescent="0.2">
      <c r="C780" s="3"/>
      <c r="D780" s="3"/>
      <c r="E780" s="5"/>
    </row>
    <row r="781" spans="3:5" x14ac:dyDescent="0.2">
      <c r="C781" s="3"/>
      <c r="D781" s="3"/>
      <c r="E781" s="5"/>
    </row>
    <row r="782" spans="3:5" x14ac:dyDescent="0.2">
      <c r="C782" s="3"/>
      <c r="D782" s="3"/>
      <c r="E782" s="5"/>
    </row>
    <row r="783" spans="3:5" x14ac:dyDescent="0.2">
      <c r="C783" s="3"/>
      <c r="D783" s="3"/>
      <c r="E783" s="5"/>
    </row>
    <row r="784" spans="3:5" x14ac:dyDescent="0.2">
      <c r="C784" s="3"/>
      <c r="D784" s="3"/>
      <c r="E784" s="5"/>
    </row>
    <row r="785" spans="3:5" x14ac:dyDescent="0.2">
      <c r="C785" s="3"/>
      <c r="D785" s="3"/>
      <c r="E785" s="5"/>
    </row>
    <row r="786" spans="3:5" x14ac:dyDescent="0.2">
      <c r="C786" s="3"/>
      <c r="D786" s="3"/>
      <c r="E786" s="5"/>
    </row>
    <row r="787" spans="3:5" x14ac:dyDescent="0.2">
      <c r="C787" s="3"/>
      <c r="D787" s="3"/>
      <c r="E787" s="5"/>
    </row>
    <row r="788" spans="3:5" x14ac:dyDescent="0.2">
      <c r="C788" s="3"/>
      <c r="D788" s="3"/>
      <c r="E788" s="5"/>
    </row>
    <row r="789" spans="3:5" x14ac:dyDescent="0.2">
      <c r="C789" s="3"/>
      <c r="D789" s="3"/>
      <c r="E789" s="5"/>
    </row>
    <row r="790" spans="3:5" x14ac:dyDescent="0.2">
      <c r="C790" s="3"/>
      <c r="D790" s="3"/>
      <c r="E790" s="5"/>
    </row>
    <row r="791" spans="3:5" x14ac:dyDescent="0.2">
      <c r="C791" s="3"/>
      <c r="D791" s="3"/>
      <c r="E791" s="5"/>
    </row>
    <row r="792" spans="3:5" x14ac:dyDescent="0.2">
      <c r="C792" s="3"/>
      <c r="D792" s="3"/>
      <c r="E792" s="5"/>
    </row>
    <row r="793" spans="3:5" x14ac:dyDescent="0.2">
      <c r="C793" s="3"/>
      <c r="D793" s="3"/>
      <c r="E793" s="5"/>
    </row>
    <row r="794" spans="3:5" x14ac:dyDescent="0.2">
      <c r="C794" s="3"/>
      <c r="D794" s="3"/>
      <c r="E794" s="5"/>
    </row>
    <row r="795" spans="3:5" x14ac:dyDescent="0.2">
      <c r="C795" s="3"/>
      <c r="D795" s="3"/>
      <c r="E795" s="5"/>
    </row>
    <row r="796" spans="3:5" x14ac:dyDescent="0.2">
      <c r="C796" s="3"/>
      <c r="D796" s="3"/>
      <c r="E796" s="5"/>
    </row>
    <row r="797" spans="3:5" x14ac:dyDescent="0.2">
      <c r="C797" s="3"/>
      <c r="D797" s="3"/>
      <c r="E797" s="5"/>
    </row>
    <row r="798" spans="3:5" x14ac:dyDescent="0.2">
      <c r="C798" s="3"/>
      <c r="D798" s="3"/>
      <c r="E798" s="5"/>
    </row>
    <row r="799" spans="3:5" x14ac:dyDescent="0.2">
      <c r="C799" s="3"/>
      <c r="D799" s="3"/>
      <c r="E799" s="5"/>
    </row>
    <row r="800" spans="3:5" x14ac:dyDescent="0.2">
      <c r="C800" s="3"/>
      <c r="D800" s="3"/>
      <c r="E800" s="5"/>
    </row>
    <row r="801" spans="3:5" x14ac:dyDescent="0.2">
      <c r="C801" s="3"/>
      <c r="D801" s="3"/>
      <c r="E801" s="5"/>
    </row>
    <row r="802" spans="3:5" x14ac:dyDescent="0.2">
      <c r="C802" s="3"/>
      <c r="D802" s="3"/>
      <c r="E802" s="5"/>
    </row>
    <row r="803" spans="3:5" x14ac:dyDescent="0.2">
      <c r="C803" s="3"/>
      <c r="D803" s="3"/>
      <c r="E803" s="5"/>
    </row>
    <row r="804" spans="3:5" x14ac:dyDescent="0.2">
      <c r="C804" s="3"/>
      <c r="D804" s="3"/>
      <c r="E804" s="5"/>
    </row>
    <row r="805" spans="3:5" x14ac:dyDescent="0.2">
      <c r="C805" s="3"/>
      <c r="D805" s="3"/>
      <c r="E805" s="5"/>
    </row>
    <row r="806" spans="3:5" x14ac:dyDescent="0.2">
      <c r="C806" s="3"/>
      <c r="D806" s="3"/>
      <c r="E806" s="5"/>
    </row>
    <row r="807" spans="3:5" x14ac:dyDescent="0.2">
      <c r="C807" s="3"/>
      <c r="D807" s="3"/>
      <c r="E807" s="5"/>
    </row>
    <row r="808" spans="3:5" x14ac:dyDescent="0.2">
      <c r="C808" s="3"/>
      <c r="D808" s="3"/>
      <c r="E808" s="5"/>
    </row>
    <row r="809" spans="3:5" x14ac:dyDescent="0.2">
      <c r="C809" s="3"/>
      <c r="D809" s="3"/>
      <c r="E809" s="5"/>
    </row>
    <row r="810" spans="3:5" x14ac:dyDescent="0.2">
      <c r="C810" s="3"/>
      <c r="D810" s="3"/>
      <c r="E810" s="5"/>
    </row>
    <row r="811" spans="3:5" x14ac:dyDescent="0.2">
      <c r="C811" s="3"/>
      <c r="D811" s="3"/>
      <c r="E811" s="5"/>
    </row>
    <row r="812" spans="3:5" x14ac:dyDescent="0.2">
      <c r="C812" s="3"/>
      <c r="D812" s="3"/>
      <c r="E812" s="5"/>
    </row>
    <row r="813" spans="3:5" x14ac:dyDescent="0.2">
      <c r="C813" s="3"/>
      <c r="D813" s="3"/>
      <c r="E813" s="5"/>
    </row>
    <row r="814" spans="3:5" x14ac:dyDescent="0.2">
      <c r="C814" s="3"/>
      <c r="D814" s="3"/>
      <c r="E814" s="5"/>
    </row>
    <row r="815" spans="3:5" x14ac:dyDescent="0.2">
      <c r="C815" s="3"/>
      <c r="D815" s="3"/>
      <c r="E815" s="5"/>
    </row>
    <row r="816" spans="3:5" x14ac:dyDescent="0.2">
      <c r="C816" s="3"/>
      <c r="D816" s="3"/>
      <c r="E816" s="5"/>
    </row>
    <row r="817" spans="3:5" x14ac:dyDescent="0.2">
      <c r="C817" s="3"/>
      <c r="D817" s="3"/>
      <c r="E817" s="5"/>
    </row>
    <row r="818" spans="3:5" x14ac:dyDescent="0.2">
      <c r="C818" s="3"/>
      <c r="D818" s="3"/>
      <c r="E818" s="5"/>
    </row>
    <row r="819" spans="3:5" x14ac:dyDescent="0.2">
      <c r="C819" s="3"/>
      <c r="D819" s="3"/>
      <c r="E819" s="5"/>
    </row>
    <row r="820" spans="3:5" x14ac:dyDescent="0.2">
      <c r="C820" s="3"/>
      <c r="D820" s="3"/>
      <c r="E820" s="5"/>
    </row>
    <row r="821" spans="3:5" x14ac:dyDescent="0.2">
      <c r="C821" s="3"/>
      <c r="D821" s="3"/>
      <c r="E821" s="5"/>
    </row>
    <row r="822" spans="3:5" x14ac:dyDescent="0.2">
      <c r="C822" s="3"/>
      <c r="D822" s="3"/>
      <c r="E822" s="5"/>
    </row>
    <row r="823" spans="3:5" x14ac:dyDescent="0.2">
      <c r="C823" s="3"/>
      <c r="D823" s="3"/>
      <c r="E823" s="5"/>
    </row>
    <row r="824" spans="3:5" x14ac:dyDescent="0.2">
      <c r="C824" s="3"/>
      <c r="D824" s="3"/>
      <c r="E824" s="5"/>
    </row>
    <row r="825" spans="3:5" x14ac:dyDescent="0.2">
      <c r="C825" s="3"/>
      <c r="D825" s="3"/>
      <c r="E825" s="5"/>
    </row>
    <row r="826" spans="3:5" x14ac:dyDescent="0.2">
      <c r="C826" s="3"/>
      <c r="D826" s="3"/>
      <c r="E826" s="5"/>
    </row>
    <row r="827" spans="3:5" x14ac:dyDescent="0.2">
      <c r="C827" s="3"/>
      <c r="D827" s="3"/>
      <c r="E827" s="5"/>
    </row>
    <row r="828" spans="3:5" x14ac:dyDescent="0.2">
      <c r="C828" s="3"/>
      <c r="D828" s="3"/>
      <c r="E828" s="5"/>
    </row>
    <row r="829" spans="3:5" x14ac:dyDescent="0.2">
      <c r="C829" s="3"/>
      <c r="D829" s="3"/>
      <c r="E829" s="5"/>
    </row>
    <row r="830" spans="3:5" x14ac:dyDescent="0.2">
      <c r="C830" s="3"/>
      <c r="D830" s="3"/>
      <c r="E830" s="5"/>
    </row>
    <row r="831" spans="3:5" x14ac:dyDescent="0.2">
      <c r="C831" s="3"/>
      <c r="D831" s="3"/>
      <c r="E831" s="5"/>
    </row>
    <row r="832" spans="3:5" x14ac:dyDescent="0.2">
      <c r="C832" s="3"/>
      <c r="D832" s="3"/>
      <c r="E832" s="5"/>
    </row>
    <row r="833" spans="3:5" x14ac:dyDescent="0.2">
      <c r="C833" s="3"/>
      <c r="D833" s="3"/>
      <c r="E833" s="5"/>
    </row>
    <row r="834" spans="3:5" x14ac:dyDescent="0.2">
      <c r="C834" s="3"/>
      <c r="D834" s="3"/>
      <c r="E834" s="5"/>
    </row>
    <row r="835" spans="3:5" x14ac:dyDescent="0.2">
      <c r="C835" s="3"/>
      <c r="D835" s="3"/>
      <c r="E835" s="5"/>
    </row>
    <row r="836" spans="3:5" x14ac:dyDescent="0.2">
      <c r="C836" s="3"/>
      <c r="D836" s="3"/>
      <c r="E836" s="5"/>
    </row>
    <row r="837" spans="3:5" x14ac:dyDescent="0.2">
      <c r="C837" s="3"/>
      <c r="D837" s="3"/>
      <c r="E837" s="5"/>
    </row>
    <row r="838" spans="3:5" x14ac:dyDescent="0.2">
      <c r="C838" s="3"/>
      <c r="D838" s="3"/>
      <c r="E838" s="5"/>
    </row>
    <row r="839" spans="3:5" x14ac:dyDescent="0.2">
      <c r="C839" s="3"/>
      <c r="D839" s="3"/>
      <c r="E839" s="5"/>
    </row>
    <row r="840" spans="3:5" x14ac:dyDescent="0.2">
      <c r="C840" s="3"/>
      <c r="D840" s="3"/>
      <c r="E840" s="5"/>
    </row>
    <row r="841" spans="3:5" x14ac:dyDescent="0.2">
      <c r="C841" s="3"/>
      <c r="D841" s="3"/>
      <c r="E841" s="5"/>
    </row>
    <row r="842" spans="3:5" x14ac:dyDescent="0.2">
      <c r="C842" s="3"/>
      <c r="D842" s="3"/>
      <c r="E842" s="5"/>
    </row>
    <row r="843" spans="3:5" x14ac:dyDescent="0.2">
      <c r="C843" s="3"/>
      <c r="D843" s="3"/>
      <c r="E843" s="5"/>
    </row>
    <row r="844" spans="3:5" x14ac:dyDescent="0.2">
      <c r="C844" s="3"/>
      <c r="D844" s="3"/>
      <c r="E844" s="5"/>
    </row>
    <row r="845" spans="3:5" x14ac:dyDescent="0.2">
      <c r="C845" s="3"/>
      <c r="D845" s="3"/>
      <c r="E845" s="5"/>
    </row>
    <row r="846" spans="3:5" x14ac:dyDescent="0.2">
      <c r="C846" s="3"/>
      <c r="D846" s="3"/>
      <c r="E846" s="5"/>
    </row>
    <row r="847" spans="3:5" x14ac:dyDescent="0.2">
      <c r="C847" s="3"/>
      <c r="D847" s="3"/>
      <c r="E847" s="5"/>
    </row>
    <row r="848" spans="3:5" x14ac:dyDescent="0.2">
      <c r="C848" s="3"/>
      <c r="D848" s="3"/>
      <c r="E848" s="5"/>
    </row>
    <row r="849" spans="3:5" x14ac:dyDescent="0.2">
      <c r="C849" s="3"/>
      <c r="D849" s="3"/>
      <c r="E849" s="5"/>
    </row>
    <row r="850" spans="3:5" x14ac:dyDescent="0.2">
      <c r="C850" s="3"/>
      <c r="D850" s="3"/>
      <c r="E850" s="5"/>
    </row>
    <row r="851" spans="3:5" x14ac:dyDescent="0.2">
      <c r="C851" s="3"/>
      <c r="D851" s="3"/>
      <c r="E851" s="5"/>
    </row>
    <row r="852" spans="3:5" x14ac:dyDescent="0.2">
      <c r="C852" s="3"/>
      <c r="D852" s="3"/>
      <c r="E852" s="5"/>
    </row>
    <row r="853" spans="3:5" x14ac:dyDescent="0.2">
      <c r="C853" s="3"/>
      <c r="D853" s="3"/>
      <c r="E853" s="5"/>
    </row>
    <row r="854" spans="3:5" x14ac:dyDescent="0.2">
      <c r="C854" s="3"/>
      <c r="D854" s="3"/>
      <c r="E854" s="5"/>
    </row>
    <row r="855" spans="3:5" x14ac:dyDescent="0.2">
      <c r="C855" s="3"/>
      <c r="D855" s="3"/>
      <c r="E855" s="5"/>
    </row>
    <row r="856" spans="3:5" x14ac:dyDescent="0.2">
      <c r="C856" s="3"/>
      <c r="D856" s="3"/>
      <c r="E856" s="5"/>
    </row>
    <row r="857" spans="3:5" x14ac:dyDescent="0.2">
      <c r="C857" s="3"/>
      <c r="D857" s="3"/>
      <c r="E857" s="5"/>
    </row>
    <row r="858" spans="3:5" x14ac:dyDescent="0.2">
      <c r="C858" s="3"/>
      <c r="D858" s="3"/>
      <c r="E858" s="5"/>
    </row>
    <row r="859" spans="3:5" x14ac:dyDescent="0.2">
      <c r="C859" s="3"/>
      <c r="D859" s="3"/>
      <c r="E859" s="5"/>
    </row>
    <row r="860" spans="3:5" x14ac:dyDescent="0.2">
      <c r="C860" s="3"/>
      <c r="D860" s="3"/>
      <c r="E860" s="5"/>
    </row>
    <row r="861" spans="3:5" x14ac:dyDescent="0.2">
      <c r="C861" s="3"/>
      <c r="D861" s="3"/>
      <c r="E861" s="5"/>
    </row>
    <row r="862" spans="3:5" x14ac:dyDescent="0.2">
      <c r="C862" s="3"/>
      <c r="D862" s="3"/>
      <c r="E862" s="5"/>
    </row>
    <row r="863" spans="3:5" x14ac:dyDescent="0.2">
      <c r="C863" s="3"/>
      <c r="D863" s="3"/>
      <c r="E863" s="5"/>
    </row>
    <row r="864" spans="3:5" x14ac:dyDescent="0.2">
      <c r="C864" s="3"/>
      <c r="D864" s="3"/>
      <c r="E864" s="5"/>
    </row>
    <row r="865" spans="3:5" x14ac:dyDescent="0.2">
      <c r="C865" s="3"/>
      <c r="D865" s="3"/>
      <c r="E865" s="5"/>
    </row>
    <row r="866" spans="3:5" x14ac:dyDescent="0.2">
      <c r="C866" s="3"/>
      <c r="D866" s="3"/>
      <c r="E866" s="5"/>
    </row>
    <row r="867" spans="3:5" x14ac:dyDescent="0.2">
      <c r="C867" s="3"/>
      <c r="D867" s="3"/>
      <c r="E867" s="5"/>
    </row>
    <row r="868" spans="3:5" x14ac:dyDescent="0.2">
      <c r="C868" s="3"/>
      <c r="D868" s="3"/>
      <c r="E868" s="5"/>
    </row>
    <row r="869" spans="3:5" x14ac:dyDescent="0.2">
      <c r="C869" s="3"/>
      <c r="D869" s="3"/>
      <c r="E869" s="5"/>
    </row>
    <row r="870" spans="3:5" x14ac:dyDescent="0.2">
      <c r="C870" s="3"/>
      <c r="D870" s="3"/>
      <c r="E870" s="5"/>
    </row>
    <row r="871" spans="3:5" x14ac:dyDescent="0.2">
      <c r="C871" s="3"/>
      <c r="D871" s="3"/>
      <c r="E871" s="5"/>
    </row>
    <row r="872" spans="3:5" x14ac:dyDescent="0.2">
      <c r="C872" s="3"/>
      <c r="D872" s="3"/>
      <c r="E872" s="5"/>
    </row>
    <row r="873" spans="3:5" x14ac:dyDescent="0.2">
      <c r="C873" s="3"/>
      <c r="D873" s="3"/>
      <c r="E873" s="5"/>
    </row>
    <row r="874" spans="3:5" x14ac:dyDescent="0.2">
      <c r="C874" s="3"/>
      <c r="D874" s="3"/>
      <c r="E874" s="5"/>
    </row>
    <row r="875" spans="3:5" x14ac:dyDescent="0.2">
      <c r="C875" s="3"/>
      <c r="D875" s="3"/>
      <c r="E875" s="5"/>
    </row>
    <row r="876" spans="3:5" x14ac:dyDescent="0.2">
      <c r="C876" s="3"/>
      <c r="D876" s="3"/>
      <c r="E876" s="5"/>
    </row>
    <row r="877" spans="3:5" x14ac:dyDescent="0.2">
      <c r="C877" s="3"/>
      <c r="D877" s="3"/>
      <c r="E877" s="5"/>
    </row>
    <row r="878" spans="3:5" x14ac:dyDescent="0.2">
      <c r="C878" s="3"/>
      <c r="D878" s="3"/>
      <c r="E878" s="5"/>
    </row>
    <row r="879" spans="3:5" x14ac:dyDescent="0.2">
      <c r="C879" s="3"/>
      <c r="D879" s="3"/>
      <c r="E879" s="5"/>
    </row>
    <row r="880" spans="3:5" x14ac:dyDescent="0.2">
      <c r="C880" s="3"/>
      <c r="D880" s="3"/>
      <c r="E880" s="5"/>
    </row>
    <row r="881" spans="3:5" x14ac:dyDescent="0.2">
      <c r="C881" s="3"/>
      <c r="D881" s="3"/>
      <c r="E881" s="5"/>
    </row>
    <row r="882" spans="3:5" x14ac:dyDescent="0.2">
      <c r="C882" s="3"/>
      <c r="D882" s="3"/>
      <c r="E882" s="5"/>
    </row>
    <row r="883" spans="3:5" x14ac:dyDescent="0.2">
      <c r="C883" s="3"/>
      <c r="D883" s="3"/>
      <c r="E883" s="5"/>
    </row>
    <row r="884" spans="3:5" x14ac:dyDescent="0.2">
      <c r="C884" s="3"/>
      <c r="D884" s="3"/>
      <c r="E884" s="5"/>
    </row>
    <row r="885" spans="3:5" x14ac:dyDescent="0.2">
      <c r="C885" s="3"/>
      <c r="D885" s="3"/>
      <c r="E885" s="5"/>
    </row>
    <row r="886" spans="3:5" x14ac:dyDescent="0.2">
      <c r="C886" s="3"/>
      <c r="D886" s="3"/>
      <c r="E886" s="5"/>
    </row>
    <row r="887" spans="3:5" x14ac:dyDescent="0.2">
      <c r="C887" s="3"/>
      <c r="D887" s="3"/>
      <c r="E887" s="5"/>
    </row>
    <row r="888" spans="3:5" x14ac:dyDescent="0.2">
      <c r="C888" s="3"/>
      <c r="D888" s="3"/>
      <c r="E888" s="5"/>
    </row>
    <row r="889" spans="3:5" x14ac:dyDescent="0.2">
      <c r="C889" s="3"/>
      <c r="D889" s="3"/>
      <c r="E889" s="5"/>
    </row>
    <row r="890" spans="3:5" x14ac:dyDescent="0.2">
      <c r="C890" s="3"/>
      <c r="D890" s="3"/>
      <c r="E890" s="5"/>
    </row>
    <row r="891" spans="3:5" x14ac:dyDescent="0.2">
      <c r="C891" s="3"/>
      <c r="D891" s="3"/>
      <c r="E891" s="5"/>
    </row>
    <row r="892" spans="3:5" x14ac:dyDescent="0.2">
      <c r="C892" s="3"/>
      <c r="D892" s="3"/>
      <c r="E892" s="5"/>
    </row>
    <row r="893" spans="3:5" x14ac:dyDescent="0.2">
      <c r="C893" s="3"/>
      <c r="D893" s="3"/>
      <c r="E893" s="5"/>
    </row>
    <row r="894" spans="3:5" x14ac:dyDescent="0.2">
      <c r="C894" s="3"/>
      <c r="D894" s="3"/>
      <c r="E894" s="5"/>
    </row>
    <row r="895" spans="3:5" x14ac:dyDescent="0.2">
      <c r="C895" s="3"/>
      <c r="D895" s="3"/>
      <c r="E895" s="5"/>
    </row>
    <row r="896" spans="3:5" x14ac:dyDescent="0.2">
      <c r="C896" s="3"/>
      <c r="D896" s="3"/>
      <c r="E896" s="5"/>
    </row>
    <row r="897" spans="3:5" x14ac:dyDescent="0.2">
      <c r="C897" s="3"/>
      <c r="D897" s="3"/>
      <c r="E897" s="5"/>
    </row>
    <row r="898" spans="3:5" x14ac:dyDescent="0.2">
      <c r="C898" s="3"/>
      <c r="D898" s="3"/>
      <c r="E898" s="5"/>
    </row>
    <row r="899" spans="3:5" x14ac:dyDescent="0.2">
      <c r="C899" s="3"/>
      <c r="D899" s="3"/>
      <c r="E899" s="5"/>
    </row>
    <row r="900" spans="3:5" x14ac:dyDescent="0.2">
      <c r="C900" s="3"/>
      <c r="D900" s="3"/>
      <c r="E900" s="5"/>
    </row>
    <row r="901" spans="3:5" x14ac:dyDescent="0.2">
      <c r="C901" s="3"/>
      <c r="D901" s="3"/>
      <c r="E901" s="5"/>
    </row>
    <row r="902" spans="3:5" x14ac:dyDescent="0.2">
      <c r="C902" s="3"/>
      <c r="D902" s="3"/>
      <c r="E902" s="5"/>
    </row>
    <row r="903" spans="3:5" x14ac:dyDescent="0.2">
      <c r="C903" s="3"/>
      <c r="D903" s="3"/>
      <c r="E903" s="5"/>
    </row>
    <row r="904" spans="3:5" x14ac:dyDescent="0.2">
      <c r="C904" s="3"/>
      <c r="D904" s="3"/>
      <c r="E904" s="5"/>
    </row>
    <row r="905" spans="3:5" x14ac:dyDescent="0.2">
      <c r="C905" s="3"/>
      <c r="D905" s="3"/>
      <c r="E905" s="5"/>
    </row>
    <row r="906" spans="3:5" x14ac:dyDescent="0.2">
      <c r="C906" s="3"/>
      <c r="D906" s="3"/>
      <c r="E906" s="5"/>
    </row>
    <row r="907" spans="3:5" x14ac:dyDescent="0.2">
      <c r="C907" s="3"/>
      <c r="D907" s="3"/>
      <c r="E907" s="5"/>
    </row>
    <row r="908" spans="3:5" x14ac:dyDescent="0.2">
      <c r="C908" s="3"/>
      <c r="D908" s="3"/>
      <c r="E908" s="5"/>
    </row>
    <row r="909" spans="3:5" x14ac:dyDescent="0.2">
      <c r="C909" s="3"/>
      <c r="D909" s="3"/>
      <c r="E909" s="5"/>
    </row>
    <row r="910" spans="3:5" x14ac:dyDescent="0.2">
      <c r="C910" s="3"/>
      <c r="D910" s="3"/>
      <c r="E910" s="5"/>
    </row>
    <row r="911" spans="3:5" x14ac:dyDescent="0.2">
      <c r="C911" s="3"/>
      <c r="D911" s="3"/>
      <c r="E911" s="5"/>
    </row>
    <row r="912" spans="3:5" x14ac:dyDescent="0.2">
      <c r="C912" s="3"/>
      <c r="D912" s="3"/>
      <c r="E912" s="5"/>
    </row>
    <row r="913" spans="3:5" x14ac:dyDescent="0.2">
      <c r="C913" s="3"/>
      <c r="D913" s="3"/>
      <c r="E913" s="5"/>
    </row>
    <row r="914" spans="3:5" x14ac:dyDescent="0.2">
      <c r="C914" s="3"/>
      <c r="D914" s="3"/>
      <c r="E914" s="5"/>
    </row>
    <row r="915" spans="3:5" x14ac:dyDescent="0.2">
      <c r="C915" s="3"/>
      <c r="D915" s="3"/>
      <c r="E915" s="5"/>
    </row>
    <row r="916" spans="3:5" x14ac:dyDescent="0.2">
      <c r="C916" s="3"/>
      <c r="D916" s="3"/>
      <c r="E916" s="5"/>
    </row>
    <row r="917" spans="3:5" x14ac:dyDescent="0.2">
      <c r="C917" s="3"/>
      <c r="D917" s="3"/>
      <c r="E917" s="5"/>
    </row>
    <row r="918" spans="3:5" x14ac:dyDescent="0.2">
      <c r="C918" s="3"/>
      <c r="D918" s="3"/>
      <c r="E918" s="5"/>
    </row>
    <row r="919" spans="3:5" x14ac:dyDescent="0.2">
      <c r="C919" s="3"/>
      <c r="D919" s="3"/>
      <c r="E919" s="5"/>
    </row>
    <row r="920" spans="3:5" x14ac:dyDescent="0.2">
      <c r="C920" s="3"/>
      <c r="D920" s="3"/>
      <c r="E920" s="5"/>
    </row>
    <row r="921" spans="3:5" x14ac:dyDescent="0.2">
      <c r="C921" s="3"/>
      <c r="D921" s="3"/>
      <c r="E921" s="5"/>
    </row>
    <row r="922" spans="3:5" x14ac:dyDescent="0.2">
      <c r="C922" s="3"/>
      <c r="D922" s="3"/>
      <c r="E922" s="5"/>
    </row>
    <row r="923" spans="3:5" x14ac:dyDescent="0.2">
      <c r="C923" s="3"/>
      <c r="D923" s="3"/>
      <c r="E923" s="5"/>
    </row>
    <row r="924" spans="3:5" x14ac:dyDescent="0.2">
      <c r="C924" s="3"/>
      <c r="D924" s="3"/>
      <c r="E924" s="5"/>
    </row>
    <row r="925" spans="3:5" x14ac:dyDescent="0.2">
      <c r="C925" s="3"/>
      <c r="D925" s="3"/>
      <c r="E925" s="5"/>
    </row>
    <row r="926" spans="3:5" x14ac:dyDescent="0.2">
      <c r="C926" s="3"/>
      <c r="D926" s="3"/>
      <c r="E926" s="5"/>
    </row>
    <row r="927" spans="3:5" x14ac:dyDescent="0.2">
      <c r="C927" s="3"/>
      <c r="D927" s="3"/>
      <c r="E927" s="5"/>
    </row>
    <row r="928" spans="3:5" x14ac:dyDescent="0.2">
      <c r="C928" s="3"/>
      <c r="D928" s="3"/>
      <c r="E928" s="5"/>
    </row>
    <row r="929" spans="3:5" x14ac:dyDescent="0.2">
      <c r="C929" s="3"/>
      <c r="D929" s="3"/>
      <c r="E929" s="5"/>
    </row>
    <row r="930" spans="3:5" x14ac:dyDescent="0.2">
      <c r="C930" s="3"/>
      <c r="D930" s="3"/>
      <c r="E930" s="5"/>
    </row>
    <row r="931" spans="3:5" x14ac:dyDescent="0.2">
      <c r="C931" s="3"/>
      <c r="D931" s="3"/>
      <c r="E931" s="5"/>
    </row>
    <row r="932" spans="3:5" x14ac:dyDescent="0.2">
      <c r="C932" s="3"/>
      <c r="D932" s="3"/>
      <c r="E932" s="5"/>
    </row>
    <row r="933" spans="3:5" x14ac:dyDescent="0.2">
      <c r="C933" s="3"/>
      <c r="D933" s="3"/>
      <c r="E933" s="5"/>
    </row>
    <row r="934" spans="3:5" x14ac:dyDescent="0.2">
      <c r="C934" s="3"/>
      <c r="D934" s="3"/>
      <c r="E934" s="5"/>
    </row>
    <row r="935" spans="3:5" x14ac:dyDescent="0.2">
      <c r="C935" s="3"/>
      <c r="D935" s="3"/>
      <c r="E935" s="5"/>
    </row>
    <row r="936" spans="3:5" x14ac:dyDescent="0.2">
      <c r="C936" s="3"/>
      <c r="D936" s="3"/>
      <c r="E936" s="5"/>
    </row>
    <row r="937" spans="3:5" x14ac:dyDescent="0.2">
      <c r="C937" s="3"/>
      <c r="D937" s="3"/>
      <c r="E937" s="5"/>
    </row>
    <row r="938" spans="3:5" x14ac:dyDescent="0.2">
      <c r="C938" s="3"/>
      <c r="D938" s="3"/>
      <c r="E938" s="5"/>
    </row>
    <row r="939" spans="3:5" x14ac:dyDescent="0.2">
      <c r="C939" s="3"/>
      <c r="D939" s="3"/>
      <c r="E939" s="5"/>
    </row>
    <row r="940" spans="3:5" x14ac:dyDescent="0.2">
      <c r="C940" s="3"/>
      <c r="D940" s="3"/>
      <c r="E940" s="5"/>
    </row>
    <row r="941" spans="3:5" x14ac:dyDescent="0.2">
      <c r="C941" s="3"/>
      <c r="D941" s="3"/>
      <c r="E941" s="5"/>
    </row>
    <row r="942" spans="3:5" x14ac:dyDescent="0.2">
      <c r="C942" s="3"/>
      <c r="D942" s="3"/>
      <c r="E942" s="5"/>
    </row>
    <row r="943" spans="3:5" x14ac:dyDescent="0.2">
      <c r="C943" s="3"/>
      <c r="D943" s="3"/>
      <c r="E943" s="5"/>
    </row>
    <row r="944" spans="3:5" x14ac:dyDescent="0.2">
      <c r="C944" s="3"/>
      <c r="D944" s="3"/>
      <c r="E944" s="5"/>
    </row>
    <row r="945" spans="3:5" x14ac:dyDescent="0.2">
      <c r="C945" s="3"/>
      <c r="D945" s="3"/>
      <c r="E945" s="5"/>
    </row>
    <row r="946" spans="3:5" x14ac:dyDescent="0.2">
      <c r="C946" s="3"/>
      <c r="D946" s="3"/>
      <c r="E946" s="5"/>
    </row>
    <row r="947" spans="3:5" x14ac:dyDescent="0.2">
      <c r="C947" s="3"/>
      <c r="D947" s="3"/>
      <c r="E947" s="5"/>
    </row>
    <row r="948" spans="3:5" x14ac:dyDescent="0.2">
      <c r="C948" s="3"/>
      <c r="D948" s="3"/>
      <c r="E948" s="5"/>
    </row>
    <row r="949" spans="3:5" x14ac:dyDescent="0.2">
      <c r="C949" s="3"/>
      <c r="D949" s="3"/>
      <c r="E949" s="5"/>
    </row>
    <row r="950" spans="3:5" x14ac:dyDescent="0.2">
      <c r="C950" s="3"/>
      <c r="D950" s="3"/>
      <c r="E950" s="5"/>
    </row>
    <row r="951" spans="3:5" x14ac:dyDescent="0.2">
      <c r="C951" s="3"/>
      <c r="D951" s="3"/>
      <c r="E951" s="5"/>
    </row>
    <row r="952" spans="3:5" x14ac:dyDescent="0.2">
      <c r="C952" s="3"/>
      <c r="D952" s="3"/>
      <c r="E952" s="5"/>
    </row>
    <row r="953" spans="3:5" x14ac:dyDescent="0.2">
      <c r="C953" s="3"/>
      <c r="D953" s="3"/>
      <c r="E953" s="5"/>
    </row>
    <row r="954" spans="3:5" x14ac:dyDescent="0.2">
      <c r="C954" s="3"/>
      <c r="D954" s="3"/>
      <c r="E954" s="5"/>
    </row>
    <row r="955" spans="3:5" x14ac:dyDescent="0.2">
      <c r="C955" s="3"/>
      <c r="D955" s="3"/>
      <c r="E955" s="5"/>
    </row>
    <row r="956" spans="3:5" x14ac:dyDescent="0.2">
      <c r="C956" s="3"/>
      <c r="D956" s="3"/>
      <c r="E956" s="5"/>
    </row>
    <row r="957" spans="3:5" x14ac:dyDescent="0.2">
      <c r="C957" s="3"/>
      <c r="D957" s="3"/>
      <c r="E957" s="5"/>
    </row>
    <row r="958" spans="3:5" x14ac:dyDescent="0.2">
      <c r="C958" s="3"/>
      <c r="D958" s="3"/>
      <c r="E958" s="5"/>
    </row>
    <row r="959" spans="3:5" x14ac:dyDescent="0.2">
      <c r="C959" s="3"/>
      <c r="D959" s="3"/>
      <c r="E959" s="5"/>
    </row>
    <row r="960" spans="3:5" x14ac:dyDescent="0.2">
      <c r="C960" s="3"/>
      <c r="D960" s="3"/>
      <c r="E960" s="5"/>
    </row>
    <row r="961" spans="3:5" x14ac:dyDescent="0.2">
      <c r="C961" s="3"/>
      <c r="D961" s="3"/>
      <c r="E961" s="5"/>
    </row>
    <row r="962" spans="3:5" x14ac:dyDescent="0.2">
      <c r="C962" s="3"/>
      <c r="D962" s="3"/>
      <c r="E962" s="5"/>
    </row>
    <row r="963" spans="3:5" x14ac:dyDescent="0.2">
      <c r="C963" s="3"/>
      <c r="D963" s="3"/>
      <c r="E963" s="5"/>
    </row>
    <row r="964" spans="3:5" x14ac:dyDescent="0.2">
      <c r="C964" s="3"/>
      <c r="D964" s="3"/>
      <c r="E964" s="5"/>
    </row>
    <row r="965" spans="3:5" x14ac:dyDescent="0.2">
      <c r="C965" s="3"/>
      <c r="D965" s="3"/>
      <c r="E965" s="5"/>
    </row>
    <row r="966" spans="3:5" x14ac:dyDescent="0.2">
      <c r="C966" s="3"/>
      <c r="D966" s="3"/>
      <c r="E966" s="5"/>
    </row>
    <row r="967" spans="3:5" x14ac:dyDescent="0.2">
      <c r="C967" s="3"/>
      <c r="D967" s="3"/>
      <c r="E967" s="5"/>
    </row>
    <row r="968" spans="3:5" x14ac:dyDescent="0.2">
      <c r="C968" s="3"/>
      <c r="D968" s="3"/>
      <c r="E968" s="5"/>
    </row>
    <row r="969" spans="3:5" x14ac:dyDescent="0.2">
      <c r="C969" s="3"/>
      <c r="D969" s="3"/>
      <c r="E969" s="5"/>
    </row>
    <row r="970" spans="3:5" x14ac:dyDescent="0.2">
      <c r="C970" s="3"/>
      <c r="D970" s="3"/>
      <c r="E970" s="5"/>
    </row>
    <row r="971" spans="3:5" x14ac:dyDescent="0.2">
      <c r="C971" s="3"/>
      <c r="D971" s="3"/>
      <c r="E971" s="5"/>
    </row>
    <row r="972" spans="3:5" x14ac:dyDescent="0.2">
      <c r="C972" s="3"/>
      <c r="D972" s="3"/>
      <c r="E972" s="5"/>
    </row>
    <row r="973" spans="3:5" x14ac:dyDescent="0.2">
      <c r="C973" s="3"/>
      <c r="D973" s="3"/>
      <c r="E973" s="5"/>
    </row>
    <row r="974" spans="3:5" x14ac:dyDescent="0.2">
      <c r="C974" s="3"/>
      <c r="D974" s="3"/>
      <c r="E974" s="5"/>
    </row>
    <row r="975" spans="3:5" x14ac:dyDescent="0.2">
      <c r="C975" s="3"/>
      <c r="D975" s="3"/>
      <c r="E975" s="5"/>
    </row>
    <row r="976" spans="3:5" x14ac:dyDescent="0.2">
      <c r="C976" s="3"/>
      <c r="D976" s="3"/>
      <c r="E976" s="5"/>
    </row>
    <row r="977" spans="3:5" x14ac:dyDescent="0.2">
      <c r="C977" s="3"/>
      <c r="D977" s="3"/>
      <c r="E977" s="5"/>
    </row>
    <row r="978" spans="3:5" x14ac:dyDescent="0.2">
      <c r="C978" s="3"/>
      <c r="D978" s="3"/>
      <c r="E978" s="5"/>
    </row>
    <row r="979" spans="3:5" x14ac:dyDescent="0.2">
      <c r="C979" s="3"/>
      <c r="D979" s="3"/>
      <c r="E979" s="5"/>
    </row>
    <row r="980" spans="3:5" x14ac:dyDescent="0.2">
      <c r="C980" s="3"/>
      <c r="D980" s="3"/>
      <c r="E980" s="5"/>
    </row>
    <row r="981" spans="3:5" x14ac:dyDescent="0.2">
      <c r="C981" s="3"/>
      <c r="D981" s="3"/>
      <c r="E981" s="5"/>
    </row>
    <row r="982" spans="3:5" x14ac:dyDescent="0.2">
      <c r="C982" s="3"/>
      <c r="D982" s="3"/>
      <c r="E982" s="5"/>
    </row>
    <row r="983" spans="3:5" x14ac:dyDescent="0.2">
      <c r="C983" s="3"/>
      <c r="D983" s="3"/>
      <c r="E983" s="5"/>
    </row>
    <row r="984" spans="3:5" x14ac:dyDescent="0.2">
      <c r="C984" s="3"/>
      <c r="D984" s="3"/>
      <c r="E984" s="5"/>
    </row>
    <row r="985" spans="3:5" x14ac:dyDescent="0.2">
      <c r="C985" s="3"/>
      <c r="D985" s="3"/>
      <c r="E985" s="5"/>
    </row>
    <row r="986" spans="3:5" x14ac:dyDescent="0.2">
      <c r="C986" s="3"/>
      <c r="D986" s="3"/>
      <c r="E986" s="5"/>
    </row>
    <row r="987" spans="3:5" x14ac:dyDescent="0.2">
      <c r="C987" s="3"/>
      <c r="D987" s="3"/>
      <c r="E987" s="5"/>
    </row>
    <row r="988" spans="3:5" x14ac:dyDescent="0.2">
      <c r="C988" s="3"/>
      <c r="D988" s="3"/>
      <c r="E988" s="5"/>
    </row>
    <row r="989" spans="3:5" x14ac:dyDescent="0.2">
      <c r="C989" s="3"/>
      <c r="D989" s="3"/>
      <c r="E989" s="5"/>
    </row>
    <row r="990" spans="3:5" x14ac:dyDescent="0.2">
      <c r="C990" s="3"/>
      <c r="D990" s="3"/>
      <c r="E990" s="5"/>
    </row>
    <row r="991" spans="3:5" x14ac:dyDescent="0.2">
      <c r="C991" s="3"/>
      <c r="D991" s="3"/>
      <c r="E991" s="5"/>
    </row>
    <row r="992" spans="3:5" x14ac:dyDescent="0.2">
      <c r="C992" s="3"/>
      <c r="D992" s="3"/>
      <c r="E992" s="5"/>
    </row>
    <row r="993" spans="3:5" x14ac:dyDescent="0.2">
      <c r="C993" s="3"/>
      <c r="D993" s="3"/>
      <c r="E993" s="5"/>
    </row>
    <row r="994" spans="3:5" x14ac:dyDescent="0.2">
      <c r="C994" s="3"/>
      <c r="D994" s="3"/>
      <c r="E994" s="5"/>
    </row>
    <row r="995" spans="3:5" x14ac:dyDescent="0.2">
      <c r="C995" s="3"/>
      <c r="D995" s="3"/>
      <c r="E995" s="5"/>
    </row>
    <row r="996" spans="3:5" x14ac:dyDescent="0.2">
      <c r="C996" s="3"/>
      <c r="D996" s="3"/>
      <c r="E996" s="5"/>
    </row>
    <row r="997" spans="3:5" x14ac:dyDescent="0.2">
      <c r="C997" s="3"/>
      <c r="D997" s="3"/>
      <c r="E997" s="5"/>
    </row>
    <row r="998" spans="3:5" x14ac:dyDescent="0.2">
      <c r="C998" s="3"/>
      <c r="D998" s="3"/>
      <c r="E998" s="5"/>
    </row>
    <row r="999" spans="3:5" x14ac:dyDescent="0.2">
      <c r="C999" s="3"/>
      <c r="D999" s="3"/>
      <c r="E999" s="5"/>
    </row>
    <row r="1000" spans="3:5" x14ac:dyDescent="0.2">
      <c r="C1000" s="3"/>
      <c r="D1000" s="3"/>
      <c r="E1000" s="5"/>
    </row>
    <row r="1001" spans="3:5" x14ac:dyDescent="0.2">
      <c r="C1001" s="3"/>
      <c r="D1001" s="3"/>
      <c r="E1001" s="5"/>
    </row>
    <row r="1002" spans="3:5" x14ac:dyDescent="0.2">
      <c r="C1002" s="3"/>
      <c r="D1002" s="3"/>
      <c r="E1002" s="5"/>
    </row>
    <row r="1003" spans="3:5" x14ac:dyDescent="0.2">
      <c r="C1003" s="3"/>
      <c r="D1003" s="3"/>
      <c r="E1003" s="5"/>
    </row>
    <row r="1004" spans="3:5" x14ac:dyDescent="0.2">
      <c r="C1004" s="3"/>
      <c r="D1004" s="3"/>
      <c r="E1004" s="5"/>
    </row>
    <row r="1005" spans="3:5" x14ac:dyDescent="0.2">
      <c r="C1005" s="3"/>
      <c r="D1005" s="3"/>
      <c r="E1005" s="5"/>
    </row>
    <row r="1006" spans="3:5" x14ac:dyDescent="0.2">
      <c r="C1006" s="3"/>
      <c r="D1006" s="3"/>
      <c r="E1006" s="5"/>
    </row>
    <row r="1007" spans="3:5" x14ac:dyDescent="0.2">
      <c r="C1007" s="3"/>
      <c r="D1007" s="3"/>
      <c r="E1007" s="5"/>
    </row>
    <row r="1008" spans="3:5" x14ac:dyDescent="0.2">
      <c r="C1008" s="3"/>
      <c r="D1008" s="3"/>
      <c r="E1008" s="5"/>
    </row>
    <row r="1009" spans="3:5" x14ac:dyDescent="0.2">
      <c r="C1009" s="3"/>
      <c r="D1009" s="3"/>
      <c r="E1009" s="5"/>
    </row>
    <row r="1010" spans="3:5" x14ac:dyDescent="0.2">
      <c r="C1010" s="3"/>
      <c r="D1010" s="3"/>
      <c r="E1010" s="5"/>
    </row>
    <row r="1011" spans="3:5" x14ac:dyDescent="0.2">
      <c r="C1011" s="3"/>
      <c r="D1011" s="3"/>
      <c r="E1011" s="5"/>
    </row>
    <row r="1012" spans="3:5" x14ac:dyDescent="0.2">
      <c r="C1012" s="3"/>
      <c r="D1012" s="3"/>
      <c r="E1012" s="5"/>
    </row>
    <row r="1013" spans="3:5" x14ac:dyDescent="0.2">
      <c r="C1013" s="3"/>
      <c r="D1013" s="3"/>
      <c r="E1013" s="5"/>
    </row>
    <row r="1014" spans="3:5" x14ac:dyDescent="0.2">
      <c r="C1014" s="3"/>
      <c r="D1014" s="3"/>
      <c r="E1014" s="5"/>
    </row>
    <row r="1015" spans="3:5" x14ac:dyDescent="0.2">
      <c r="C1015" s="3"/>
      <c r="D1015" s="3"/>
      <c r="E1015" s="5"/>
    </row>
    <row r="1016" spans="3:5" x14ac:dyDescent="0.2">
      <c r="C1016" s="3"/>
      <c r="D1016" s="3"/>
      <c r="E1016" s="5"/>
    </row>
    <row r="1017" spans="3:5" x14ac:dyDescent="0.2">
      <c r="C1017" s="3"/>
      <c r="D1017" s="3"/>
      <c r="E1017" s="5"/>
    </row>
  </sheetData>
  <mergeCells count="1">
    <mergeCell ref="A99:H99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e + P d 8 X 5 6 u m z z 9 O U / + v d M y m J a 3 f 1 H / + A 6 z 9 L j 2 a K 9 z N J X + f T u q / W k r u 6 + K V b V 3 Z M y a / L 0 O j 2 p C O n V 4 7 s + r M f P X n 3 5 4 s 3 p i 6 e / v y L w + 5 + 9 e P b l 0 Y N 7 O z v j e + P 7 O 7 v j 3 Y e f E i b x Z o / f / P 5 P j 9 8 c v 3 z 1 5 U + e P T 1 9 R c i / f v X 7 v / 6 9 O x + + O P 7 i 9 O j p y 9 + f R s m / 0 h B / 4 q v T 1 2 9 o V G d f 0 F + v f u / f / / d + / v r 3 5 z / O v n z y n R d f H O 3 s 3 H t x c P r F t w 8 + f / P t b 7 9 8 8 + l 3 T n d 3 f u L 4 0 9 P 7 j + 9 q C 2 7 5 5 v d + k 9 4 9 e v z 6 q y + O n z w / x a 9 n r 3 / / 1 2 9 e f X X y 5 q t X p 0 e / N 7 X 2 / 3 5 8 / H u f v c a n / P P x y y 9 f n 7 2 h r n Y I M f n 9 8 c m 3 j 3 / y + e 9 / K m D l D + 2 D / 8 A v L 7 5 8 e v r 7 C x L 8 + V d f f M W f v 3 x + + p O n 2 o I Q e n 3 0 F Q 1 X f m N c X 7 5 6 / U K w f f P q z e / / / C e f U 8 + P 7 9 o / H n / 7 1 e / z + x + f v D n 7 S R 7 H t 8 9 O B b 7 S G 7 8 S V U / f f M k g f v 8 3 v 8 / L o 9 + L X u d f 6 G / q Y B P R p M F j E P n V 0 T H + x i / 0 9 + n z N 1 + d P d 0 V o P L H H v f P k P U 3 e l d / o 7 f 0 N + 9 F + 5 e 8 6 R P i 6 e n Z U 1 C Y H 9 C D P 3 h 8 8 i V x 0 o t X R / K p + Q s f v z k + e / H 6 9 / + 9 f p 9 n m K b g 7 8 e f n 7 1 + 8 x J S I b / g 7 + M 3 b 1 6 d C Z 2 E d L / / 6 9 P n p y f M 2 Z j m 7 m e m F X o 8 e 6 N k B e F 5 U p k H L P G f P T / + H L 2 5 P 8 x c m G / 8 P 3 V y z F f e X 4 / p 3 z e / v / I a C Z L 7 S 7 5 5 3 f n O / G 2 + 1 W n Q v 3 Q C j p + f H j 8 j p F + / 9 P 8 6 + T b P 4 8 s v T / B T 5 m Q T V 2 g L w P 5 8 7 y j F s 0 P / 3 0 3 3 G B f 6 7 P G b b 3 / n j X b / + T 5 + e c O z + x q / f n H 8 e 8 t f w N 3 9 8 f i L s x f e 5 / Y P E J r f A 8 F p V K f y x 9 n p a 2 D J h M Z v j 1 8 T X b m n 3 / v N 6 2 8 / e 6 6 / f v H U / v r 8 c / n 1 1 W s S m J P T 1 6 9 / / y 9 o + n j o Z q b t J 1 + c f v H k 9 F W 3 H X X 1 i k j J C D w 9 J R 5 7 / v v T O / Z t 0 4 S 4 R T j O / U E 6 2 V d X U d 1 1 8 s U X b 3 7 / s z e n X 2 x S V u B P 8 2 u g t X h C f 2 / B z W i o 3 f 2 f D Q 2 F 3 6 x m g g 1 y f 3 y o k v J k X j 8 Y 0 l k e s b 6 m k j r 6 N k 2 Q A u 0 q K 4 D R 3 3 4 Y S g v v v 5 + a 8 j 6 7 t V L a H V R K z o / o K a X d H 6 Z S O i I F 4 v 3 1 H g r q J 3 6 f e 0 9 e f / s n v / u d + 1 8 8 G F J Q u / 9 v U k + Q Y / O r 0 V P 6 G f 9 q F J Z + x r / + v 1 9 z / f 6 / / 0 8 9 + + L k 7 I T 8 x G 9 O i T 3 8 2 V B i U T c L I / 8 5 V W Y B / X 6 k 1 3 6 k 1 6 x e O 3 v 4 Z F C v 3 U 9 3 / t + k 2 X 6 f i G b 7 f f 7 / o t m + f H H y Q Z o N l P g 5 C y P / X 6 P f m I o / 0 m 8 / 0 m 9 W v 3 3 5 e / 3 k o H 7 7 9 G d N u 0 n m C V L / + v e n v 5 X q R z / 1 b Y 9 N 5 S P D 8 w / p 2 d 2 7 Z 8 k b y M U b E t 2 j 7 + T 1 W H N m b Z W y J e f P S d 2 E f d 0 V D H 6 k X a 1 e e P W N + o 0 P f t 7 p 1 V c / 8 h t / 7 v T q 3 v 2 f C 8 U K y P x z I G / 3 9 O F X 9 w 6 e f f o T T z 8 f V K / 3 / l + V t / v / t Y J 7 8 4 0 q u I O f d w r u z Y 8 U 3 M + d g v t / p + P 4 5 P d + N a j Z 9 n 8 U G P 9 s a b Z n Z 6 9 P X p 6 + + s a U 2 c 7 P i r e G 3 9 5 3 q e I b V 2 K W V D / S W z / S W 1 Z v f f X d Z 4 N 6 6 + D / T V r r 9 4 5 o r d 8 7 o r V + n / 8 v a K 2 v X p z 8 / s e v T o + / O b 2 1 9 7 O h t + J O 2 N 7 P j R P m E e 1 H G u z n q Q b 7 c u / N i + 9 8 / u X T N z v f O T 6 9 9 5 2 d + / s / + e y L b 8 e X W u n Z 2 / 1 / k w a L + V 3 / H 9 Z g T 7 8 5 5 f X w Z 0 N 5 4 b e f e 6 e L 6 f Q j f f X z V F 9 F P K 5 v / 9 5 P B 5 d Q / 9 + V A f v / m c f 1 V J I 3 J 8 9 + n 2 9 O c e 3 + 7 C u u n z t v y y f Y j z T Y j z S Y 0 W B n n z / 5 q U E N 9 r O 3 S G p I / x 4 a L O Z x / T 7 / n 9 d g p 8 + e f W M a b H f n 5 4 E G Y 4 L 9 S I P 9 S I N Z D X a 8 M 5 j 1 S u / / f 1 G D / d 7 / H 9 N g X 7 7 4 x l T Y z s H P C x U G i v 1 I h / 1 I h 1 k d d u / L n x z U Y f s / 0 m E s b z 8 r O u z 1 7 3 / y 5 h t c c d z / 2 V d f P 4 f J L y X W j z T X j z S X 1 V y v f + r e o O Y 6 + H + T 5 v q 9 I 5 r r 9 4 5 o r p + N + P G b 1 l w v v / r 9 n z z 9 / M 3 Z N 5 e 2 3 / 1 Z W X P E b z 9 s x + t 1 V 3 N 5 x P q R 5 v r 5 o 7 k A m X 9 G 9 d f L N 5 9 + 5 3 R 3 5 y c O f p / 7 D w f 1 1 7 3 / d + X w Y 7 7 X / 0 c 1 G O e i j z / / B n N f n / 7 s 6 6 + d H 4 r + 6 n p e j l Q / 0 l 4 / 0 l 6 q v X 7 y m C T y 8 2 / / x M 7 T w e z 9 7 o P / 9 2 u v / 4 9 G j i y S T 0 9 f f m P a a + f / 3 9 q L S f U j 7 f V z o r 3 2 9 v 9 f r L 5 e f v l g 0 P l 6 + P 8 u 9 f V 7 / / 9 M f X 3 x 1 T e X t d / d / d l X X 5 / / 3 K k v J t W P 1 N f P i f o y G u r / j d r r 6 e 5 g 6 m v 3 / 2 X a 6 / 9 v z t f L L 7 / B 1 N e 9 n 3 3 t 9 c N J f U W 1 F 5 P q R 9 r r 5 4 / 2 w s + N K f u f O n 4 x q L d 2 0 p 0 f 6 S 0 W t Z 8 V v U U q 6 J v T W / f / f 6 2 3 m F Q / 0 l s / f / T W L b 2 u 7 5 w M a 6 / d H 3 l d P 4 v a 6 / T k 5 M t v T H v t / P / a 6 x J S / U h 7 / f z R X v g 5 6 H X B 6 / r i x X c G c 1 0 P f q S 1 W N B + N r T W 2 c m X 3 6 T a + i E 4 X T s / Z 2 p L a f U j v f X z R 2 9 t 9 L p + r 5 / a e X b y 8 q f u f b n 3 5 s W r I e 2 1 t / M j 7 c X y 9 i H a 6 y 7 / S 5 0 A m 1 f 8 O f V y 6 l R Z 6 A y / + f Q 7 p 7 s 7 P 3 H 8 6 e l 9 p 9 p Y 7 f g N n 7 3 6 9 o N v / 9 4 / + f q L p 3 t f f U k L x d J A 2 t H g j 8 6 W F 3 X e V E 1 6 2 r T F I p t V 2 g T f O Y 2 3 a z X e t 8 + e P j 1 9 o d T g S T l 6 R n N m f n / 8 8 v j V 6 Q t m g K e v z p 4 / f / 2 G + P z o O Y 3 N / f X 4 2 8 e v n 5 4 + O / 7 q + Z u n X 5 5 8 J Y z x 8 s X x F 0 z O J 8 e v T 5 + C g m + e f / n 5 l 8 E n V o n a T 0 6 + / O L l 2 d P w N d X G d z s 0 / C Z J + n u d 3 X 9 5 c r J / 7 6 d O v / i J P k m P F 6 u y y K Z F t c y b 9 D p 9 l c / W U / k r S t u 9 H 9 E 2 x q 7 3 n r 5 4 s Y F d v 6 h m x X k x H W J Y F 1 n 8 i K g + U X / i + N U G o j 7 N L / P l x R B N 9 3 9 E 0 y h N v / v F k w 0 0 f Z V P s / V s i K b O l f w R T Z m m Z 3 u / 9 4 M n z z / / a i d C 0 9 8 9 n e X p 8 W W 2 n O b 0 W 1 J m h r j T 4 h / 9 W 5 d R + n 7 6 I / p 2 D N e r z 3 e + + M m f 2 P t q d 5 M v 8 G 6 a z / J l O 2 C x H v y I q C H T f v 7 t h 1 9 + 5 8 1 X v / e D k 1 s 4 W G l V R 6 l 6 0 K E q 3 F P 9 z V H 3 9 Y d R l 2 G G n / x / j 9 q q d n d 3 v r P Z 9 4 p S + e G P q P x e V H 5 w c q 9 P 5 S 3 P p 7 0 T I / P u z o / I / F 5 k / s 5 P P b i N X 5 Z + a d y 3 k N z d + O x H 5 N 5 I 7 v 2 9 3 / s n b + O y D Z G 7 G 7 L 9 i N y O 3 M g T f e d z S j X 9 P i 9 / n 2 9 / 5 z v 7 J 6 + e 7 f z U i / 2 I q o 7 T t h u 5 I X P T o + 3 P E y f D 0 P L N z u f H T 3 e + + u 7 D 3 + v l k 2 e n m z y 3 x H o Z x 8 t 1 V k Y p 3 I 3 j b s u 9 P Y R + n 9 3 X X / z k m 5 e f Q v t I C 3 8 G T r 8 x 7 j 4 C X R 7 f 7 X z Y m a S j n W d f / P 7 H X 3 z 5 1 Y s 3 u 1 5 b p e h N 0 3 d 0 t l h V d Z u n + T J d k F m b Z Y g 1 y A U u S A + k J y / 9 3 t H 8 Z 3 u u f / K n 7 v / E q z c k Q Z t d n G R 4 l r u R 5 d e e Z Y / t I r P 8 z e m w n 7 e z / N 3 j i E Q H L t a G a e 4 G u D + a 5 v / 3 T b O n J z 9 I c X f j 7 q 9 p G j c q 5 v 9 P m s b d / Z 2 f P H v 6 + i f e R C j c y c Y n n l x t I H U v G P 9 6 p P b E 5 v 9 f p P 6 9 9 5 9 v Y m a X n d 9 A 4 1 4 o / v 9 d G t / l f 0 9 k t e / Z 8 Q l + H L + h B W k s 8 P E v h u w n X 3 z x 5 v c / e 3 P 6 h a O z r k j z 6 v v p y Z e f 0 3 K t f i J f v Z E + b + W / A e b L V 6 9 J e + 9 J B / L H z 8 o S s y w F C z n M M N 9 / v J 8 f 3 z T e X k T w / + H x n h G P n N w w 4 N 7 i 1 f 9 X B 7 z z 8 q v f / + T s 9 3 / 9 1 Z P 9 m 4 a 8 K S 3 3 / 8 0 h 3 7 + J r T e l y P 6 / N G R m 6 z c n r 8 5 u m u N N S a r / r w 3 4 9 M 3 Z j X p 6 U w T 2 / 6 X x g q d f v 3 n 1 + 5 8 9 v W n E / 3 + Z Y S f F u z c x d c 8 n / / / 8 k O / d N O T / v / A 1 y / H L 4 9 M b x n v v / 3 + 2 a e + m K d 6 U V f j / 0 p D Z N r 2 6 h W 3 a l N H / / 9 K A d 2 i C E S v d N N 6 D / 5 + M F x N 8 Q v 3 c Z J n + / z K / E k P c g q H / f x U k v v z 8 9 M V N M / z / K Z X 1 7 K s X J 7 8 / J T O O B w b 8 7 O y m 8 e 7 / / 2 W 8 s E r P X t z G 1 7 r / / y k h v m H I t 3 K o 9 / 8 / 5 X r c x N Q v X 9 0 U M u 3 / f y r z c d N 4 T 7 / z 6 q b x 3 s 4 M f / 7 / k f G + f n P T e P 8 / F S 3 d N F 5 S W T e N 9 / 9 P G k u U 9 E 2 h w / 3 / T + U A b p r i L 7 6 8 U U X / f 8 r R u t U U 3 5 Q A u L / z / 5 M h i 6 v 1 1 Y 2 u 1 v + n E h 4 3 j f f N 2 Y 1 a 6 / 9 r I v w 0 w s 3 P z l 6 f / O T x q x c 3 m a S 9 2 8 n v 7 v + 7 B 0 s f 3 y L q 3 7 u d e / X / 7 r F C T T 2 9 T b i w 9 / 8 u 4 / u B o 7 3 J 7 u 7 9 / 0 F o b x s X 7 f 1 / z Q J F B s u Z q 2 e / z 0 1 p j f + v R Y C x a T 1 + + f t / + e z 3 l y 8 3 z + v / 1 5 I a A / N 6 + u z L G / N V / 1 8 L h Q a H + u y m k R 7 8 f 2 2 k r 3 / / k z e v I n z 8 5 K v X 6 l l t H P C 9 2 7 k U O / / v H z C s z 8 l t b O 2 9 / 8 8 p 5 K E h P / v i 1 e n r l 1 / e N N 7 / z 1 n b z e N 9 c f z F j c u g / 5 9 z p 2 7 k 6 h t 9 q v / P G d 8 N Q 7 6 d Y / X / O a t 0 4 y T f l M 3 Y + / + U e a J h P X n 6 + Z u z m J u F 5 f 3 j F 0 + P 3 9 w o y v + f c r N u G P L p 7 / 3 y N k P + / 1 Q O Z 9 O Q M d g 3 N 9 q n / 0 / J 8 U 3 D f f b q y y 9 u G v D / l 6 S Y Q 7 / j z 5 8 N B I V f f H V j R n L n / 8 W j v c v / n p w + l 4 H z L 9 J u l 1 D / c u / N i + 9 8 / u X T N z u f H z / d + e q 7 D 3 + v l 0 + e n Z I 7 Z Z p o 2 z 1 q O / C Y t n t H j 1 9 8 9 c X v / / r k + P k p U M A f L 1 + d n j B i X 7 z 8 9 v H r s 9 d M t e e n P 3 n 6 H L + d f P X F V / z L 8 + P P P 3 9 1 B F D y 2 + M X Z C l e g Y r y i 0 + s / W + K W L / X 2 V O 8 g B 9 C r p t o 9 P r 3 e f n 7 f P s 7 3 9 k / e f V s 5 6 d e 7 H + T N A J v 2 N + / S W o h D / V D J t e 9 F w e n X 3 z 7 4 P M 3 z 1 5 9 + 8 G 3 f + + f f P 3 F 0 7 2 v v v y p / 0 + Q 6 4 f P X B F q 3 f v O T z 3 4 J q n 1 D Q v g w f 8 r a P T 0 x Y t v k k Y / a x z 1 4 O e W W p 9 / + + G X 3 3 n z 1 e / 9 4 O S b p N Y 3 z F H 3 f m 5 p J B y 1 v / d 7 / + T / i 2 m 0 a w j x c 0 K k 3 + v s / q v P d 7 7 4 y Z / Y + + o b 9 Q 1 + 1 s R u 9 / 8 d m v w n j l / 9 f 4 J c D / 9 f Q a 0 H J / e + S W p 9 w x L 4 6 c 8 t j c 7 2 f u 8 H T 5 5 / / t X O k 2 + S R j 9 r H L W 7 9 3 N J L t J X L 0 9 O 9 u / 9 1 O k X P / H / C X L 9 H L s J K o D f / e L / I 8 z 1 4 V H N N 0 G u 3 Z 3 v f J P k + o b 1 1 f 0 f O k s F y Y T d / Z 2 f P H v 6 + v f e f / 5 N 0 u h n j a U O f m 6 p t f P 7 7 L 7 + 4 i f f v P z 0 / x v u 1 Q / f Y w + p 9 Z M / d f 8 n X r 3 5 7 v E 3 S q 1 v W P 5 + + P 5 C T P 5 + 4 s 0 3 S q O f N Y 7 6 4 R v A G E d R g u + b p N Y 3 z F E / y x r 9 L v / 7 9 N X Z c 8 b s 5 a u X b 8 5 O X w v t X r 7 6 8 u X p K / k b L + u D q B R A f v L 4 + V c 8 8 r v d x h t e R m 7 y 6 7 + 8 9 y E v 3 / u A l + 9 9 y J j 3 P + j l D y H Y v k 8 w Z j j 5 7 f 2 A + I T 7 m k B 2 d z 6 A B r s 7 H 0 C D 3 Z 2 A B r t f D / s P 4 J 3 d n f 1 v A I H 7 H 4 L A p x / y 8 o N w 9 q 1 P / O 1 v v 3 z z 6 X d O d 3 d + 4 u D g J 7 / m q A 4 + B L G H A W J f C 4 H d U D 6 + H o w P 4 Y 3 d b 4 A 3 9 j 5 E t D 5 E H + 8 F Q g 3 z 9 d 7 Y 7 + 9 8 O I z 7 3 w C M h 9 8 M D J + Y R y / r v F m v 1 n n T Z m U 6 y 9 O z 5 Q V 9 U j V f D 3 R H k 0 f E 8 P j T 0 / t f C 3 b A Q F 9 z 6 A E f f R 0 Y u / j / j W M 8 / Y m f e P 7 1 Y N 9 M v 6 + n x g A 7 M J A / 9 e y L 3 / + L k 5 2 v C S r Q B w b U 7 / 8 T j P / X g e f b j a M 3 X / z e 2 1 9 8 c U z N X p x + P X C + J f k G w I W 2 Z f / u z q d 3 9 3 a g E 7 8 O M N + Y H O 3 c v 0 v / A 7 B 0 9 / 6 j v d 1 H 9 x 9 8 P a i B l f n m R H q 3 4 0 d 7 o 0 9 3 H x C 2 j + 5 / P Q 7 a D Y T o 5 M s X r + i X l 6 + + H q y v 7 W / j 5 R v t 4 l 0 b b f z k 8 S u B x b / 8 5 I v j L 4 5 + 6 v X v T + x / c v L 0 9 C X h j k / Q i i I b s Z L 8 2 + O f f H n 8 6 j U F M K / p I / 3 1 8 e u z z 1 + g u y 9 f v u F Y 6 8 v v 6 o / f / / T 3 5 k + + f f b 5 t 8 1 P 8 x l 9 / c b / 7 f d / f v o C / o D 3 F 7 f X R v q r a e X / + f j b r 3 4 f 0 4 p / s 4 3 c X 4 9 / U l v 8 p P k E K t j + 8 f j b p 8 9 f / v 7 H P 3 l 8 x j H Z F 6 8 / / / 1 f c A h 3 9 u W T 7 7 z 4 A m p B 6 a I f 8 O h O v u C g 7 6 4 l Y 5 y e X 3 z 1 4 k f 0 j N C T 6 f I 1 6 H n 8 + b M f 0 T N C T 6 b L + 9 P z 7 N X J q 7 M f E T Q k 6 M 7 J F 1 + 8 + f 3 P 3 p x + 8 f v 7 R H o P 6 u 6 c / f 7 P z l 6 f k O q 9 d z N x z z r E x Q f 8 E y Q + e v L m 8 V 3 8 R L d H 7 L D g F 0 P v I / m b f 2 W q H b H T w L / Z C T j S T 6 T V / 7 e m w p H x f c j / + v c / + f K L l / T P 0 9 P f f / f m G e i y d z g D p z / h z Q B 8 l M 4 U 2 I / c L M T Z / + j z a l L k 9 b J K T 8 m j m V V w a V 5 X y 6 r O D P W D O d n / f + 2 k W O K + 3 6 y 8 / P 2 f / T 6 n x 6 9 u n o + X t 5 8 P 8 u D u d + b D f n T T f P x Q Z e D o 9 K f z e l p M i 0 o o / b W J D 4 k Q M r 4 P 7 V / / / k + + e n 1 8 M + l / n m l 6 I s r v f / z q 9 P g G Y t 7 l f 7 9 9 / O L p c 0 S z C P P 0 j 8 e v 3 x y / o R 9 k L F 7 + / j / x 1 e m r 3 w c Y e n 8 9 P n v x 8 q s 3 X 5 C w Y P 3 F / S H L B c / P X j P 6 J 1 + 9 + r 1 + C r + 8 f v U U 8 M D D 2 z s P t h F l 6 U e P S Q 2 e / e T R 7 0 U a X 3 5 7 / P q r l 7 Q C 8 v r 1 7 / 8 F / X P 8 + a m F 9 v q r L 3 i F 4 v d / 9 e V 3 X 2 O W w w / c 9 y d f P v / q i x d h E / P Z 4 6 + I z r / / 8 c m b s 5 8 8 5 f c A 2 f 9 M G + L j F 7 / / y b e J a X 7 / L 1 / Y L l / 8 / i f B R 3 4 b e v M 1 y N T 9 i N q 8 f v P q q x P 7 E r c J P / L b 8 E u 7 Q R u B 8 / r b N I t P v 6 Q V o N M X b 0 C f N 8 d M l 8 7 H x 0 q u 8 G O i t r Q G z N 3 f 3 7 D K c A 4 o b C j v 7 e m f H q D X Z 0 9 / / 7 M X T 0 9 / b y Z 3 9 z P T i l a 7 8 O G z s 9 8 b o + 9 / a M C 7 N 0 0 z / z P T K g I t + P A x B o t Z e P G 5 r K q d f t f O 9 d k L i i X P n v K v r 1 9 8 + Y Y W t t 7 8 P i y N x 0 S k 3 4 f m 4 9 U Z U k / + n + i D m f X u q 1 P i / 9 e k 5 o h D v 3 p O P 7 8 4 / r 1 / f 8 Z C f u G / f x / z 9 + / D b 0 h D i l m f P U M / r 3 7 i J / F D 5 K i T n F H h 4 h + / / 0 + e n X 7 X t u S / f v 8 3 q o 7 O X j y j i X 3 i 5 4 n s R 4 8 / P 3 3 x 1 Y s z D q I H k 1 + 2 z W N a u n t O I v b F 2 Z v 0 X V M 8 W h b l Z x + 1 9 T r / C P 2 w 7 J x 9 y f r J / v 7 4 N d T H 2 f G T 5 6 e U G X h z T I k b U i P 2 1 9 9 f d E g E 2 p v f + / c n 7 j k 9 e Y P 3 f 3 8 O 6 V 9 H m t 2 N w r / 7 6 v W r 3 / / 1 7 8 1 8 T L S k F W r + 9 E 3 n A / F w e a Z / T t B 8 c 1 N m 4 / g 5 d P H T V 8 e f / / 6 E A P 3 y 5 c u v n / R 8 d f q M + A t W i l T c F 8 c n r 7 7 8 G r k W + v M E + t a M 5 u u j 8 w X J o A X z + u v D o T / f g P 7 f / f L V 7 / X k y y 9 / r 6 8 x K E O Z 7 z 6 B / q S v X n x 9 d A w a v / / L 4 9 e v 6 Y + n X w O f N 9 8 + / c K n 7 G 3 f e / 3 m 9 3 l + + v t / 9 R L G 8 v f / Q p x T O 4 y d 9 x r G m 1 f H L 1 4 / I 8 7 / M D A / / u I n / Z f 5 z / d 6 / a v w 9 a / e 6 / U X X / 7 + 3 3 1 1 7 I v M b S l p Z 7 E z / N u + z / a U P n C C 8 g E c b p E 5 8 5 n p 6 P W 9 7 7 x 5 8 + o Z O S C 7 z 1 + 8 e v 3 5 y c u X r 1 + + e v Z 7 v d + S D H m 6 Z P I / c J o V C L / x d a h F X t y X r 9 6 Q 8 X 7 x O T H w 0 5 e / v 0 r k 1 4 D 1 1 e t T k u A 3 Z K N + 6 p R 8 o i 9 J d 9 5 W S d 0 N 9 T E g I c y D f w l T B m X + + G 7 3 0 8 c y d o o p e q s n 3 j f a i u K M 0 6 O f W O f 1 t f m W P x E P m u f g 6 C v 1 H + Q v N P v 8 9 O j / A R 5 h i E 9 H 6 g A A < / A p p l i c a t i o n > 
</file>

<file path=customXml/itemProps1.xml><?xml version="1.0" encoding="utf-8"?>
<ds:datastoreItem xmlns:ds="http://schemas.openxmlformats.org/officeDocument/2006/customXml" ds:itemID="{58AFFC85-9C45-44B3-9E94-319A23F3028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Totales</vt:lpstr>
      <vt:lpstr>Impuestos</vt:lpstr>
      <vt:lpstr>Derechos</vt:lpstr>
      <vt:lpstr>Productos</vt:lpstr>
      <vt:lpstr>Aprovechamientos</vt:lpstr>
      <vt:lpstr>Por Venta de Bienes y Servicios</vt:lpstr>
      <vt:lpstr>Participaciones y Aportaciones</vt:lpstr>
      <vt:lpstr>Transf., Asigna., Subs. y Otra</vt:lpstr>
      <vt:lpstr>Financiamientos</vt:lpstr>
      <vt:lpstr>Derechos!Títulos_a_imprimir</vt:lpstr>
      <vt:lpstr>'Participaciones y Aportaciones'!Títulos_a_imprimir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2.1.4 Ente Público/Área Admtva Rec/Rubro/Tipo/Clase y Concep</dc:title>
  <dc:creator>Nasoftuser</dc:creator>
  <cp:lastModifiedBy>jose</cp:lastModifiedBy>
  <cp:lastPrinted>2017-05-12T20:53:53Z</cp:lastPrinted>
  <dcterms:created xsi:type="dcterms:W3CDTF">2012-10-18T14:35:45Z</dcterms:created>
  <dcterms:modified xsi:type="dcterms:W3CDTF">2017-05-16T17:12:34Z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Qry_Egresos_Admtva</vt:lpwstr>
  </property>
  <property fmtid="{D5CDD505-2E9C-101B-9397-08002B2CF9AE}" pid="3" name="BExAnalyzer_OldName">
    <vt:lpwstr>Cuenta Publica Anual 2016.xlsx</vt:lpwstr>
  </property>
</Properties>
</file>