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always" defaultThemeVersion="124226"/>
  <mc:AlternateContent xmlns:mc="http://schemas.openxmlformats.org/markup-compatibility/2006">
    <mc:Choice Requires="x15">
      <x15ac:absPath xmlns:x15ac="http://schemas.microsoft.com/office/spreadsheetml/2010/11/ac" url="C:\Users\Jose Corujo\Documents\Trabajo\Cuenta Publica\CP2018\Contable\"/>
    </mc:Choice>
  </mc:AlternateContent>
  <bookViews>
    <workbookView xWindow="0" yWindow="0" windowWidth="28800" windowHeight="11835" tabRatio="687"/>
  </bookViews>
  <sheets>
    <sheet name="ESF" sheetId="19" r:id="rId1"/>
    <sheet name="ESF-LDF" sheetId="18" r:id="rId2"/>
    <sheet name="EA" sheetId="20" r:id="rId3"/>
    <sheet name="EVHP" sheetId="27" r:id="rId4"/>
    <sheet name="ECSF" sheetId="22" r:id="rId5"/>
    <sheet name="EFE" sheetId="23" r:id="rId6"/>
    <sheet name="EAA " sheetId="24" r:id="rId7"/>
    <sheet name="Analí Deuda y Otros Pasiv" sheetId="37" r:id="rId8"/>
    <sheet name="Edo_Ana_Deuda_y_Oros" sheetId="38" r:id="rId9"/>
    <sheet name="IAODF_LDF" sheetId="10" r:id="rId10"/>
    <sheet name="IPC" sheetId="35" r:id="rId11"/>
    <sheet name="CIPyC-CEPyC " sheetId="26" r:id="rId12"/>
    <sheet name="EADyOP " sheetId="25" state="hidden" r:id="rId13"/>
    <sheet name="IADyOP_LDF" sheetId="9" state="hidden" r:id="rId14"/>
  </sheets>
  <externalReferences>
    <externalReference r:id="rId15"/>
    <externalReference r:id="rId16"/>
  </externalReferences>
  <definedNames>
    <definedName name="_xlnm.Print_Area" localSheetId="11">'CIPyC-CEPyC '!$A$1:$E$61</definedName>
    <definedName name="_xlnm.Print_Area" localSheetId="2">EA!$A$1:$F$74</definedName>
    <definedName name="_xlnm.Print_Area" localSheetId="12">'EADyOP '!$B$4:$H$57</definedName>
    <definedName name="_xlnm.Print_Area" localSheetId="4">ECSF!$A$1:$E$71</definedName>
    <definedName name="_xlnm.Print_Area" localSheetId="5">EFE!$A$1:$D$81</definedName>
    <definedName name="_xlnm.Print_Area" localSheetId="1">'ESF-LDF'!$A$1:$G$88</definedName>
    <definedName name="_xlnm.Print_Area" localSheetId="3">EVHP!$A$1:$F$50</definedName>
    <definedName name="_xlnm.Print_Area" localSheetId="13">IADyOP_LDF!$B$3:$J$50</definedName>
    <definedName name="_xlnm.Print_Area" localSheetId="10">IPC!$A$1:$H$90</definedName>
    <definedName name="_xlnm.Database" localSheetId="2">#REF!</definedName>
    <definedName name="_xlnm.Database" localSheetId="6">#REF!</definedName>
    <definedName name="_xlnm.Database" localSheetId="12">#REF!</definedName>
    <definedName name="_xlnm.Database" localSheetId="4">#REF!</definedName>
    <definedName name="_xlnm.Database" localSheetId="5">#REF!</definedName>
    <definedName name="_xlnm.Database" localSheetId="0">#REF!</definedName>
    <definedName name="_xlnm.Database" localSheetId="1">#REF!</definedName>
    <definedName name="_xlnm.Database" localSheetId="3">#REF!</definedName>
    <definedName name="_xlnm.Database" localSheetId="10">#REF!</definedName>
    <definedName name="_xlnm.Database">#REF!</definedName>
    <definedName name="ppto" localSheetId="5">[1]Hoja2!$B$3:$M$95</definedName>
    <definedName name="ppto">[2]Hoja2!$B$3:$M$95</definedName>
    <definedName name="qw" localSheetId="2">#REF!</definedName>
    <definedName name="qw" localSheetId="6">#REF!</definedName>
    <definedName name="qw" localSheetId="12">#REF!</definedName>
    <definedName name="qw" localSheetId="4">#REF!</definedName>
    <definedName name="qw" localSheetId="5">#REF!</definedName>
    <definedName name="qw" localSheetId="0">#REF!</definedName>
    <definedName name="qw" localSheetId="1">#REF!</definedName>
    <definedName name="qw" localSheetId="3">#REF!</definedName>
    <definedName name="qw" localSheetId="10">#REF!</definedName>
    <definedName name="qw">#REF!</definedName>
  </definedNames>
  <calcPr calcId="152511"/>
</workbook>
</file>

<file path=xl/calcChain.xml><?xml version="1.0" encoding="utf-8"?>
<calcChain xmlns="http://schemas.openxmlformats.org/spreadsheetml/2006/main">
  <c r="F28" i="24" l="1"/>
  <c r="F69" i="18" l="1"/>
  <c r="F15" i="18"/>
  <c r="J43" i="19"/>
  <c r="J10" i="19"/>
  <c r="C50" i="23" l="1"/>
  <c r="F62" i="18" l="1"/>
  <c r="F57" i="18"/>
  <c r="F43" i="18"/>
  <c r="F32" i="18"/>
  <c r="F28" i="18"/>
  <c r="F24" i="18"/>
  <c r="F20" i="18"/>
  <c r="F10" i="18"/>
  <c r="J19" i="19"/>
  <c r="D16" i="20"/>
  <c r="B61" i="18" l="1"/>
  <c r="D63" i="23" l="1"/>
  <c r="D57" i="23"/>
  <c r="A3" i="18" l="1"/>
  <c r="B32" i="18"/>
  <c r="B10" i="18"/>
  <c r="D43" i="23" l="1"/>
  <c r="F27" i="24" l="1"/>
  <c r="F26" i="24"/>
  <c r="F25" i="24"/>
  <c r="F24" i="24"/>
  <c r="F23" i="24"/>
  <c r="F22" i="24"/>
  <c r="F21" i="24"/>
  <c r="F20" i="24"/>
  <c r="F17" i="24"/>
  <c r="F16" i="24"/>
  <c r="F15" i="24"/>
  <c r="F14" i="24"/>
  <c r="F13" i="24"/>
  <c r="F12" i="24"/>
  <c r="F11" i="24"/>
  <c r="G11" i="24" s="1"/>
  <c r="F46" i="27" l="1"/>
  <c r="F45" i="27"/>
  <c r="D41" i="27"/>
  <c r="F41" i="27" s="1"/>
  <c r="D40" i="27"/>
  <c r="F40" i="27" s="1"/>
  <c r="D39" i="27"/>
  <c r="F39" i="27" s="1"/>
  <c r="D38" i="27"/>
  <c r="C38" i="27"/>
  <c r="B33" i="27"/>
  <c r="F33" i="27" s="1"/>
  <c r="B32" i="27"/>
  <c r="F32" i="27" s="1"/>
  <c r="B31" i="27"/>
  <c r="F31" i="27" s="1"/>
  <c r="D16" i="27"/>
  <c r="F16" i="27" s="1"/>
  <c r="C20" i="27"/>
  <c r="F20" i="27" s="1"/>
  <c r="C19" i="27"/>
  <c r="F19" i="27" s="1"/>
  <c r="C18" i="27"/>
  <c r="F18" i="27" s="1"/>
  <c r="C17" i="27"/>
  <c r="B12" i="27"/>
  <c r="F12" i="27" s="1"/>
  <c r="B10" i="27"/>
  <c r="F10" i="27" s="1"/>
  <c r="E14" i="27"/>
  <c r="B14" i="27"/>
  <c r="E43" i="27"/>
  <c r="D43" i="27"/>
  <c r="C43" i="27"/>
  <c r="B43" i="27"/>
  <c r="E35" i="27"/>
  <c r="B35" i="27"/>
  <c r="F25" i="27"/>
  <c r="F24" i="27"/>
  <c r="E22" i="27"/>
  <c r="E27" i="27" s="1"/>
  <c r="E48" i="27" s="1"/>
  <c r="D22" i="27"/>
  <c r="C22" i="27"/>
  <c r="B22" i="27"/>
  <c r="C14" i="27" l="1"/>
  <c r="F22" i="27"/>
  <c r="F43" i="27"/>
  <c r="F38" i="27"/>
  <c r="C35" i="27"/>
  <c r="B29" i="27"/>
  <c r="F29" i="27" s="1"/>
  <c r="B8" i="27"/>
  <c r="F8" i="27" s="1"/>
  <c r="D14" i="27"/>
  <c r="D27" i="27" s="1"/>
  <c r="F17" i="27"/>
  <c r="F11" i="27"/>
  <c r="F14" i="27" l="1"/>
  <c r="B27" i="27"/>
  <c r="C27" i="27"/>
  <c r="C48" i="27" s="1"/>
  <c r="B48" i="27" l="1"/>
  <c r="F27" i="27"/>
  <c r="G28" i="18"/>
  <c r="C64" i="22"/>
  <c r="D64" i="22" s="1"/>
  <c r="C63" i="22"/>
  <c r="D63" i="22" s="1"/>
  <c r="C60" i="22"/>
  <c r="D60" i="22" s="1"/>
  <c r="C59" i="22"/>
  <c r="D59" i="22" s="1"/>
  <c r="C58" i="22"/>
  <c r="D58" i="22" s="1"/>
  <c r="C57" i="22"/>
  <c r="D57" i="22" s="1"/>
  <c r="C53" i="22"/>
  <c r="D53" i="22" s="1"/>
  <c r="C52" i="22"/>
  <c r="D52" i="22" s="1"/>
  <c r="C51" i="22"/>
  <c r="D51" i="22" s="1"/>
  <c r="C47" i="22"/>
  <c r="D47" i="22" s="1"/>
  <c r="C46" i="22"/>
  <c r="D46" i="22" s="1"/>
  <c r="C45" i="22"/>
  <c r="D45" i="22" s="1"/>
  <c r="C44" i="22"/>
  <c r="D44" i="22" s="1"/>
  <c r="C43" i="22"/>
  <c r="D43" i="22" s="1"/>
  <c r="C42" i="22"/>
  <c r="D42" i="22" s="1"/>
  <c r="C39" i="22"/>
  <c r="D39" i="22" s="1"/>
  <c r="C38" i="22"/>
  <c r="D38" i="22" s="1"/>
  <c r="C37" i="22"/>
  <c r="D37" i="22" s="1"/>
  <c r="C36" i="22"/>
  <c r="D36" i="22" s="1"/>
  <c r="C35" i="22"/>
  <c r="D35" i="22" s="1"/>
  <c r="C34" i="22"/>
  <c r="D34" i="22" s="1"/>
  <c r="C33" i="22"/>
  <c r="D33" i="22" s="1"/>
  <c r="C28" i="22"/>
  <c r="D28" i="22" s="1"/>
  <c r="C27" i="22"/>
  <c r="D27" i="22" s="1"/>
  <c r="C26" i="22"/>
  <c r="D26" i="22" s="1"/>
  <c r="C25" i="22"/>
  <c r="D25" i="22" s="1"/>
  <c r="C24" i="22"/>
  <c r="D24" i="22" s="1"/>
  <c r="C23" i="22"/>
  <c r="D23" i="22" s="1"/>
  <c r="C22" i="22"/>
  <c r="D22" i="22" s="1"/>
  <c r="C21" i="22"/>
  <c r="D21" i="22" s="1"/>
  <c r="C20" i="22"/>
  <c r="D20" i="22" s="1"/>
  <c r="C17" i="22"/>
  <c r="D17" i="22" s="1"/>
  <c r="C16" i="22"/>
  <c r="D16" i="22" s="1"/>
  <c r="C15" i="22"/>
  <c r="D15" i="22" s="1"/>
  <c r="C14" i="22"/>
  <c r="D14" i="22" s="1"/>
  <c r="C13" i="22"/>
  <c r="D13" i="22" s="1"/>
  <c r="C12" i="22"/>
  <c r="D12" i="22" s="1"/>
  <c r="C11" i="22" l="1"/>
  <c r="D11" i="22" s="1"/>
  <c r="D18" i="19" l="1"/>
  <c r="D9" i="23" l="1"/>
  <c r="C9" i="23"/>
  <c r="G27" i="24" l="1"/>
  <c r="G26" i="24"/>
  <c r="G25" i="24"/>
  <c r="G24" i="24"/>
  <c r="G23" i="24"/>
  <c r="G22" i="24"/>
  <c r="G21" i="24"/>
  <c r="G20" i="24"/>
  <c r="G17" i="24"/>
  <c r="G16" i="24"/>
  <c r="G15" i="24"/>
  <c r="G14" i="24"/>
  <c r="G13" i="24"/>
  <c r="G12" i="24"/>
  <c r="E8" i="26" l="1"/>
  <c r="E15" i="26" l="1"/>
  <c r="C56" i="23" l="1"/>
  <c r="C48" i="23"/>
  <c r="C43" i="23"/>
  <c r="C22" i="23"/>
  <c r="C40" i="23" s="1"/>
  <c r="C62" i="23"/>
  <c r="C53" i="23" l="1"/>
  <c r="C70" i="23" s="1"/>
  <c r="C73" i="23" s="1"/>
  <c r="C68" i="23"/>
  <c r="E52" i="26"/>
  <c r="E21" i="26"/>
  <c r="C10" i="24" l="1"/>
  <c r="D10" i="24"/>
  <c r="E10" i="24"/>
  <c r="C19" i="24"/>
  <c r="D19" i="24"/>
  <c r="E19" i="24"/>
  <c r="D8" i="24" l="1"/>
  <c r="C8" i="24"/>
  <c r="E8" i="24"/>
  <c r="F10" i="24"/>
  <c r="F19" i="24"/>
  <c r="G19" i="24" l="1"/>
  <c r="F8" i="24"/>
  <c r="G8" i="24" s="1"/>
  <c r="G10" i="24"/>
  <c r="E54" i="20"/>
  <c r="E48" i="20"/>
  <c r="E44" i="20"/>
  <c r="E34" i="20"/>
  <c r="E30" i="20"/>
  <c r="E20" i="20"/>
  <c r="E17" i="20"/>
  <c r="E8" i="20"/>
  <c r="G32" i="18"/>
  <c r="C61" i="18"/>
  <c r="E64" i="20" l="1"/>
  <c r="E27" i="20"/>
  <c r="K48" i="19"/>
  <c r="K41" i="19"/>
  <c r="K36" i="19"/>
  <c r="K30" i="19"/>
  <c r="K19" i="19"/>
  <c r="E66" i="20" l="1"/>
  <c r="K52" i="19"/>
  <c r="O27" i="27" s="1"/>
  <c r="K32" i="19"/>
  <c r="K54" i="19" l="1"/>
  <c r="H18" i="9" l="1"/>
  <c r="H17" i="9"/>
  <c r="H16" i="9"/>
  <c r="H14" i="9"/>
  <c r="H13" i="9"/>
  <c r="H12" i="9"/>
  <c r="G11" i="9"/>
  <c r="F11" i="9"/>
  <c r="J11" i="9"/>
  <c r="J15" i="9"/>
  <c r="J9" i="9" l="1"/>
  <c r="E31" i="26"/>
  <c r="E61" i="26" s="1"/>
  <c r="H22" i="25" l="1"/>
  <c r="G22" i="25"/>
  <c r="H39" i="25"/>
  <c r="H33" i="25"/>
  <c r="G33" i="25"/>
  <c r="G46" i="25" s="1"/>
  <c r="H16" i="25"/>
  <c r="G16" i="25"/>
  <c r="G29" i="25" s="1"/>
  <c r="H29" i="25" l="1"/>
  <c r="H46" i="25"/>
  <c r="G50" i="25"/>
  <c r="E32" i="19"/>
  <c r="E18" i="19"/>
  <c r="D62" i="23"/>
  <c r="D56" i="23"/>
  <c r="D48" i="23"/>
  <c r="D53" i="23" s="1"/>
  <c r="D22" i="23"/>
  <c r="D40" i="23" s="1"/>
  <c r="D50" i="22"/>
  <c r="C50" i="22"/>
  <c r="D41" i="22"/>
  <c r="C41" i="22"/>
  <c r="D19" i="22"/>
  <c r="C19" i="22"/>
  <c r="D10" i="22"/>
  <c r="C10" i="22"/>
  <c r="D61" i="20"/>
  <c r="D54" i="20"/>
  <c r="D48" i="20"/>
  <c r="D44" i="20"/>
  <c r="D34" i="20"/>
  <c r="D30" i="20"/>
  <c r="D20" i="20"/>
  <c r="D17" i="20"/>
  <c r="D8" i="20"/>
  <c r="J48" i="19"/>
  <c r="J36" i="19"/>
  <c r="D32" i="19"/>
  <c r="J30" i="19"/>
  <c r="D27" i="20" l="1"/>
  <c r="D64" i="20"/>
  <c r="H50" i="25"/>
  <c r="D68" i="23"/>
  <c r="D70" i="23" s="1"/>
  <c r="D73" i="23" s="1"/>
  <c r="D9" i="22"/>
  <c r="C9" i="22"/>
  <c r="E34" i="19"/>
  <c r="D34" i="19"/>
  <c r="G74" i="18"/>
  <c r="F74" i="18"/>
  <c r="G67" i="18"/>
  <c r="F67" i="18"/>
  <c r="F78" i="18" s="1"/>
  <c r="F80" i="18" s="1"/>
  <c r="G62" i="18"/>
  <c r="G57" i="18"/>
  <c r="G43" i="18"/>
  <c r="C42" i="18"/>
  <c r="G39" i="18"/>
  <c r="F39" i="18"/>
  <c r="F48" i="18" s="1"/>
  <c r="F59" i="18" s="1"/>
  <c r="C39" i="18"/>
  <c r="B39" i="18"/>
  <c r="C32" i="18"/>
  <c r="C26" i="18"/>
  <c r="B26" i="18"/>
  <c r="G24" i="18"/>
  <c r="G20" i="18"/>
  <c r="C18" i="18"/>
  <c r="B18" i="18"/>
  <c r="G10" i="18"/>
  <c r="C10" i="18"/>
  <c r="B48" i="18" l="1"/>
  <c r="C32" i="22"/>
  <c r="J32" i="19"/>
  <c r="D66" i="20"/>
  <c r="G78" i="18"/>
  <c r="G48" i="18"/>
  <c r="G59" i="18" s="1"/>
  <c r="C48" i="18"/>
  <c r="C63" i="18" s="1"/>
  <c r="B63" i="18"/>
  <c r="D37" i="27" l="1"/>
  <c r="D35" i="27" s="1"/>
  <c r="D48" i="27" s="1"/>
  <c r="F48" i="27" s="1"/>
  <c r="C56" i="22"/>
  <c r="J41" i="19"/>
  <c r="J52" i="19" s="1"/>
  <c r="D32" i="22"/>
  <c r="D31" i="22" s="1"/>
  <c r="D30" i="22" s="1"/>
  <c r="C31" i="22"/>
  <c r="C30" i="22" s="1"/>
  <c r="G80" i="18"/>
  <c r="J54" i="19" l="1"/>
  <c r="D56" i="22"/>
  <c r="D55" i="22" s="1"/>
  <c r="D49" i="22" s="1"/>
  <c r="C55" i="22"/>
  <c r="C49" i="22" s="1"/>
  <c r="F37" i="27"/>
  <c r="D24" i="9"/>
  <c r="F35" i="27" l="1"/>
  <c r="O48" i="27"/>
  <c r="D11" i="9" l="1"/>
  <c r="E11" i="9"/>
  <c r="I11" i="9"/>
  <c r="D15" i="9"/>
  <c r="E15" i="9"/>
  <c r="F15" i="9"/>
  <c r="G15" i="9"/>
  <c r="I15" i="9"/>
  <c r="E24" i="9"/>
  <c r="F24" i="9"/>
  <c r="G24" i="9"/>
  <c r="I24" i="9"/>
  <c r="H25" i="9"/>
  <c r="H26" i="9"/>
  <c r="H27" i="9"/>
  <c r="D29" i="9"/>
  <c r="E29" i="9"/>
  <c r="F29" i="9"/>
  <c r="G29" i="9"/>
  <c r="I29" i="9"/>
  <c r="H30" i="9"/>
  <c r="H31" i="9"/>
  <c r="H32" i="9"/>
  <c r="H29" i="9" l="1"/>
  <c r="H15" i="9"/>
  <c r="H24" i="9"/>
  <c r="G9" i="9"/>
  <c r="G22" i="9" s="1"/>
  <c r="I9" i="9"/>
  <c r="F9" i="9"/>
  <c r="E9" i="9"/>
  <c r="D9" i="9"/>
  <c r="H11" i="9"/>
  <c r="H9" i="9" l="1"/>
  <c r="H22" i="9" s="1"/>
  <c r="D22" i="9"/>
</calcChain>
</file>

<file path=xl/sharedStrings.xml><?xml version="1.0" encoding="utf-8"?>
<sst xmlns="http://schemas.openxmlformats.org/spreadsheetml/2006/main" count="920" uniqueCount="632">
  <si>
    <t>GOBIERNO DEL ESTADO DE SONORA</t>
  </si>
  <si>
    <t>Estado de Situación Financiera Detallado - LDF</t>
  </si>
  <si>
    <t>ACTIVO</t>
  </si>
  <si>
    <t>PASIVO</t>
  </si>
  <si>
    <t>Activo Circulante</t>
  </si>
  <si>
    <t>Pasivo Circulante</t>
  </si>
  <si>
    <t xml:space="preserve">  a. Efectivo y Equivalentes  (a=a1+a2+a3+a4+a5+a6+a7)</t>
  </si>
  <si>
    <t>a. Cuentas por Pagar a Corto Plazo (a=a1+a2+a3+a4+a5+a6+a7+a8+a9)</t>
  </si>
  <si>
    <t xml:space="preserve">    a1) Efectivo</t>
  </si>
  <si>
    <t xml:space="preserve">    a1) Servicios Personales por Pagar a Corto Plazo</t>
  </si>
  <si>
    <t xml:space="preserve">    a2) Bancos/Tesorería</t>
  </si>
  <si>
    <t xml:space="preserve">    a2) Proveedores por Pagar a Corto Plazo</t>
  </si>
  <si>
    <t xml:space="preserve">    a3) Bancos/Dependencias y Otros</t>
  </si>
  <si>
    <t xml:space="preserve">    a3) Contratistas por Obras Públicas por Pagar a Corto Plazo</t>
  </si>
  <si>
    <t xml:space="preserve">    a4) Inversiones Temporales (Hasta 3 meses)</t>
  </si>
  <si>
    <t xml:space="preserve">    a4) Participaciones y Aportaciones por Pagar a Corto Plazo</t>
  </si>
  <si>
    <t xml:space="preserve">    a5) Fondos con Afectación Específica</t>
  </si>
  <si>
    <t xml:space="preserve">    a5) Transferencias Otorgadas por Pagar a Corto Plazo</t>
  </si>
  <si>
    <t xml:space="preserve">    a6) Depósitos de Fondos de Terceros en Garantía y/o  Administración</t>
  </si>
  <si>
    <t xml:space="preserve">    a6) Intereses, Comisiones y Otros Gastos de la Deuda Pública por Pagar a Corto Plazo</t>
  </si>
  <si>
    <t xml:space="preserve">    a7) Otros Efectivos y Equivalentes</t>
  </si>
  <si>
    <t xml:space="preserve">    a7) Retenciones y Contribuciones por Pagar a Corto Plazo</t>
  </si>
  <si>
    <t xml:space="preserve">  b. Derechos a Recibir Efectivo o Equivalentes (b=b1+b2+b3+b4+b5+b6+b7)</t>
  </si>
  <si>
    <t xml:space="preserve">    a8) Devoluciones de la Ley de Ingresos por Pagar a Corto Plazo</t>
  </si>
  <si>
    <t xml:space="preserve">    b1) Inversiones Financieras de Corto Plazo</t>
  </si>
  <si>
    <t xml:space="preserve">    a9) Otras Cuentas por Pagar a Corto Plazo</t>
  </si>
  <si>
    <t xml:space="preserve">    b2) Cuentas por Cobrar a Corto Plazo</t>
  </si>
  <si>
    <t>b. Documentos por Pagar a Corto Plazo (b=b1+b2+b3)</t>
  </si>
  <si>
    <t xml:space="preserve">    b3) Deudores Diversos por Cobrar a Corto Plazo</t>
  </si>
  <si>
    <t xml:space="preserve">    b1) Documentos Comerciales por Pagar a Corto Plazo</t>
  </si>
  <si>
    <t xml:space="preserve">    b4) Ingresos por Recuperar a Corto Plazo</t>
  </si>
  <si>
    <t xml:space="preserve">    b2) Documentos con Contratistas por Obras Públicas por Pagar a Corto Plazo</t>
  </si>
  <si>
    <t xml:space="preserve">    b5) Deudores por Anticipos de la Tesorería a Corto Plazo</t>
  </si>
  <si>
    <t xml:space="preserve">    b3) Otros Documentos por Pagar a Corto Plazo</t>
  </si>
  <si>
    <t xml:space="preserve">    b6) Préstamos Otorgados a Corto Plazo</t>
  </si>
  <si>
    <t>c. Porción a Corto Plazo de la Deuda Pública a Largo Plazo (c=c1+c2)</t>
  </si>
  <si>
    <t xml:space="preserve">    b7) Otros Derechos a Recibir Efectivo o Equivalentes a Corto Plazo</t>
  </si>
  <si>
    <t xml:space="preserve">    c1) Porción a Corto Plazo de la Deuda Pública</t>
  </si>
  <si>
    <t xml:space="preserve">  c. Derechos a Recibir Bienes o Servicios (c=c1+c2+c3+c4+c5)</t>
  </si>
  <si>
    <t xml:space="preserve">    c2) Porción a Corto Plazo de Arrendamiento Financiero</t>
  </si>
  <si>
    <t xml:space="preserve">     c1) Anticipo a Proveedores por Adquisición de Bienes y Prestación de Servicios a Corto Plazo</t>
  </si>
  <si>
    <t>d. Títulos y Valores a Corto Plazo</t>
  </si>
  <si>
    <t xml:space="preserve">    c2) Anticipo a Proveedores por Adquisición de Bienes Inmuebles y Muebles a Corto Plazo</t>
  </si>
  <si>
    <t>e. Pasivos Diferidos a Corto Plazo (e=e1+e2+e3)</t>
  </si>
  <si>
    <t xml:space="preserve">    c3) Anticipo a Proveedores por Adquisición de Bienes Intangibles a Corto Plazo</t>
  </si>
  <si>
    <t xml:space="preserve">    e1) Ingresos Cobrados por Adelantado a Corto Plazo</t>
  </si>
  <si>
    <t xml:space="preserve">    c4) Anticipo a Contratistas por Obras Públicas a Corto Plazo</t>
  </si>
  <si>
    <t xml:space="preserve">    e2) Intereses Cobrados por Adelantado a Corto Plazo</t>
  </si>
  <si>
    <t xml:space="preserve">    c5) Otros Derechos a Recibir Bienes o Servicios a Corto Plazo</t>
  </si>
  <si>
    <t xml:space="preserve">    e3) Otros Pasivos Diferidos a Corto Plazo</t>
  </si>
  <si>
    <t>d. Inventarios (d=d1+d2+d3+d4+d5)</t>
  </si>
  <si>
    <t>f. Fondos y Bienes de Terceros en Garantía y/o Administración a Corto Plazo (f=f1+f2+f3+f4+f5+f6)</t>
  </si>
  <si>
    <t xml:space="preserve">    d1) Inventario de Mercancías para Venta</t>
  </si>
  <si>
    <t xml:space="preserve">    f1) Fondos en Garantía a Corto Plazo</t>
  </si>
  <si>
    <t xml:space="preserve">    d2) Inventario de Mercancías Terminadas</t>
  </si>
  <si>
    <t xml:space="preserve">    f2) Fondos en Administración a Corto Plazo</t>
  </si>
  <si>
    <t xml:space="preserve">    d3) Inventario de Mercancías en Proceso de Elaboración</t>
  </si>
  <si>
    <t xml:space="preserve">    f3) Fondos Contingentes a Corto Plazo</t>
  </si>
  <si>
    <t xml:space="preserve">    d4) Inventario de Materias Primas, Materiales y Suministros para Producción</t>
  </si>
  <si>
    <t xml:space="preserve">    f4) Fondos de Fideicomisos, Mandatos y Contratos Análogos a Corto Plazo</t>
  </si>
  <si>
    <t xml:space="preserve">    d5) Bienes en Tránsito</t>
  </si>
  <si>
    <t xml:space="preserve">    f5) Otros Fondos de Terceros en Garantía y/o Administración a Corto Plazo</t>
  </si>
  <si>
    <t>e. Almacenes</t>
  </si>
  <si>
    <t xml:space="preserve">    f6) Valores y Bienes en Garantía a Corto Plazo</t>
  </si>
  <si>
    <t>f. Estimación por Pérdida o Deterioro de Activos Circulantes (f=f1+f2)</t>
  </si>
  <si>
    <t>g. Provisiones a Corto Plazo (g=g1+g2+g3)</t>
  </si>
  <si>
    <t xml:space="preserve">    f1) Estimaciones para Cuentas Incobrables por Derechos a Recibir Efectivo o Equivalentes</t>
  </si>
  <si>
    <t xml:space="preserve">    g1) Provisión para Demandas y Juicios a Corto Plazo</t>
  </si>
  <si>
    <t xml:space="preserve">    f2) Estimación por Deterioro de Inventarios</t>
  </si>
  <si>
    <t xml:space="preserve">    g2) Provisión para Contingencias a Corto Plazo</t>
  </si>
  <si>
    <t>g. Otros Activos Circulantes (g=g1+g2+g3+g4)</t>
  </si>
  <si>
    <t xml:space="preserve">    g3) Otras Provisiones a Corto Plazo</t>
  </si>
  <si>
    <t xml:space="preserve">    g1) Valores en Garantía</t>
  </si>
  <si>
    <t>h. Otros Pasivos a Corto Plazo (h=h1+h2+h3)</t>
  </si>
  <si>
    <t xml:space="preserve">    g2) Bienes en Garantía (excluye depósitos de fondos)</t>
  </si>
  <si>
    <t xml:space="preserve">    h1) Ingresos por Clasificar</t>
  </si>
  <si>
    <t xml:space="preserve">    g3) Bienes Derivados de Embargos, Decomisos, Aseguramientos y Dación en Pago</t>
  </si>
  <si>
    <t xml:space="preserve">    h2) Recaudación por Participar</t>
  </si>
  <si>
    <t xml:space="preserve">    g4) Adquisición con Fondos de Terceros</t>
  </si>
  <si>
    <t xml:space="preserve">    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</si>
  <si>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</si>
  <si>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</si>
  <si>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</si>
  <si>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</si>
  <si>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</si>
  <si>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</si>
  <si>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</si>
  <si>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</si>
  <si>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</si>
  <si>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</si>
  <si>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</si>
  <si>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</si>
  <si>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</si>
  <si>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</si>
  <si>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</si>
  <si>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</si>
  <si>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</si>
  <si>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IIB. Total de Pasivos No Circulantes (IIB = a + b + c + d + e + f)</t>
  </si>
  <si>
    <t>h. Estimación por Pérdida o Deterioro de Activos no Circulantes</t>
  </si>
  <si>
    <t>i. Otros Activos no Circulantes</t>
  </si>
  <si>
    <t>II. Total del Pasivo (II = IIA + IIB)</t>
  </si>
  <si>
    <t>IB. Total de Activos No Circulantes (IB = a + b + c + d + e + f + g + h + i)</t>
  </si>
  <si>
    <t>HACIENDA PÚBLICA/PATRIMONIO</t>
  </si>
  <si>
    <t>IIIA. Hacienda Pública/Patrimonio Contribuido (IIIA = a + b + c)</t>
  </si>
  <si>
    <t>I. Total del Activo (I = IA + IB)</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</si>
  <si>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</si>
  <si>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</si>
  <si>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</si>
  <si>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</si>
  <si>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</si>
  <si>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</si>
  <si>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</si>
  <si>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</si>
  <si>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</si>
  <si>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</si>
  <si>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</si>
  <si>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</si>
  <si>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</si>
  <si>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</si>
  <si>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L.E.F. JOSE LUIS MUNDO RUIZ</t>
  </si>
  <si>
    <t>DIRECTOR GENERAL DE CONTABILIDAD GUBERNAMENTAL</t>
  </si>
  <si>
    <t>Total Hacienda Pública /Patrimonio</t>
  </si>
  <si>
    <t>Resultado por Tenencia de Activos no Monetarios</t>
  </si>
  <si>
    <t>Resultado por Posición Monetaria</t>
  </si>
  <si>
    <t>Rectificaciones de Resultados de Ejercicios Anteriores</t>
  </si>
  <si>
    <t>Reservas</t>
  </si>
  <si>
    <t>Revalúos</t>
  </si>
  <si>
    <t>Resultados de Ejercicios Anteriores</t>
  </si>
  <si>
    <t>Resultados del Ejercicio (Ahorro/ Desahorro)</t>
  </si>
  <si>
    <t>Hacienda Pública/Patrimonio Generado</t>
  </si>
  <si>
    <t>Actualizaciones de la Hacienda Pública/ Patrimonio</t>
  </si>
  <si>
    <t>Donaciones de Capital</t>
  </si>
  <si>
    <t>Aportaciones</t>
  </si>
  <si>
    <t>Hacienda Pública/Patrimonio Contribuido</t>
  </si>
  <si>
    <t>Total de Pasivo</t>
  </si>
  <si>
    <t>Total de Activos No Circulantes</t>
  </si>
  <si>
    <t>Total de Pasivos no Circulantes</t>
  </si>
  <si>
    <t>Estimación por Pérdida o Deterioro de Activos no Circulantes (Nota 11)</t>
  </si>
  <si>
    <t>Provisiones a Largo Plazo</t>
  </si>
  <si>
    <t>Activos Diferidos</t>
  </si>
  <si>
    <t>Fondos y Bienes de Terceros en Garantía y/o en Administración a Largo Plazo</t>
  </si>
  <si>
    <t>Depreciación, Deterioro y Amortización Acumulada de Bienes (Nota 10)</t>
  </si>
  <si>
    <t>Pasivos Diferidos a Largo Plazo</t>
  </si>
  <si>
    <t>Activos Intangibles (Nota 9)</t>
  </si>
  <si>
    <t>Deuda Pública a Largo Plazo (Nota 15)</t>
  </si>
  <si>
    <t>Bienes Muebles (Nota 8)</t>
  </si>
  <si>
    <t>Documentos por Pagar a Largo Plazo</t>
  </si>
  <si>
    <t>Bienes Inmuebles, Infraestructura y Construcciones en Proceso (Nota 7)</t>
  </si>
  <si>
    <t>Cuentas por Pagar a Largo Plazo</t>
  </si>
  <si>
    <t>Derechos a Recibir Efectivo o Equivalentes a Largo Plazo</t>
  </si>
  <si>
    <t>Inversiones Financieras a Largo Plazo (Nota 6)</t>
  </si>
  <si>
    <t>Total de Pasivos Circulantes</t>
  </si>
  <si>
    <t>Total Activos Circulantes</t>
  </si>
  <si>
    <t>Provisiones a Corto Plazo</t>
  </si>
  <si>
    <t>Otros Activos Circulantes (Nota 4)</t>
  </si>
  <si>
    <t>Estimación por Pérdida o Deterioro de Activos Circulantes</t>
  </si>
  <si>
    <t>Pasivos Diferidos a Corto Plazo</t>
  </si>
  <si>
    <t>Almacenes</t>
  </si>
  <si>
    <t>Títulos y Valores a Corto Plazo</t>
  </si>
  <si>
    <t>Porción a Corto Plazo de la Deuda Pública a Largo Plazo (Nota 15)</t>
  </si>
  <si>
    <t>Derechos a Recibir Bienes o Servicios (Nota 3)</t>
  </si>
  <si>
    <t>Documentos por Pagar a Corto Plazo (Nota 14)</t>
  </si>
  <si>
    <t>Derechos a Recibir Efectivo o Equivalentes (Nota 2)</t>
  </si>
  <si>
    <t>Cuentas por Pagar a Corto Plazo (Nota 13)</t>
  </si>
  <si>
    <t>Efectivo y Equivalentes (Nota 1)</t>
  </si>
  <si>
    <t>Estado de Situación Financiera</t>
  </si>
  <si>
    <t>2016</t>
  </si>
  <si>
    <t>1..16</t>
  </si>
  <si>
    <t>1</t>
  </si>
  <si>
    <t>Diciembre</t>
  </si>
  <si>
    <t>Enero</t>
  </si>
  <si>
    <t>16</t>
  </si>
  <si>
    <t>Selección vacía</t>
  </si>
  <si>
    <t>Gobierno Estado de Sonora</t>
  </si>
  <si>
    <t>08/04/2017</t>
  </si>
  <si>
    <t>Resultados del Ejercicio (Ahorro/Desahorro)</t>
  </si>
  <si>
    <t>Total de Gastos y Otras Pérdidas</t>
  </si>
  <si>
    <t>Inversión Pública no Capitalizable</t>
  </si>
  <si>
    <t>Inversión Pública</t>
  </si>
  <si>
    <t>Otros Gastos</t>
  </si>
  <si>
    <t>Aumento por Insuficiencia de Provisiones</t>
  </si>
  <si>
    <t>Aumento por Insuficiencia de Estimaciones por Pérdida o Deterioro y Obsolescencia</t>
  </si>
  <si>
    <t>Disminución de Inventarios</t>
  </si>
  <si>
    <t>Provisiones</t>
  </si>
  <si>
    <t>Estimaciones, Depreciaciones, Deterioros, Obsolescencia y Amortizaciones</t>
  </si>
  <si>
    <t>Otros Gastos y Pérdidas Extraordinarias (Nota 8)</t>
  </si>
  <si>
    <t>Apoyos Financieros</t>
  </si>
  <si>
    <t>Costo por Coberturas</t>
  </si>
  <si>
    <t>Gastos de la Deuda Pública</t>
  </si>
  <si>
    <t>Comisiones de la Deuda Pública</t>
  </si>
  <si>
    <t>Intereses de la Deuda Pública</t>
  </si>
  <si>
    <t>Intereses, Comisiones y Otros Gastos de la Deuda Pública (Nota 7)</t>
  </si>
  <si>
    <t>Convenios</t>
  </si>
  <si>
    <t>Participaciones</t>
  </si>
  <si>
    <t>Participaciones y Aportaciones (Nota 6)</t>
  </si>
  <si>
    <t>Transferencias al Exterior</t>
  </si>
  <si>
    <t>Donativos</t>
  </si>
  <si>
    <t>Transferencias a la Seguridad Social</t>
  </si>
  <si>
    <t>Transferencias a Fideicomisos, Mandatos y Contratos Análogos</t>
  </si>
  <si>
    <t>Pensiones y Jubilaciones</t>
  </si>
  <si>
    <t>Ayudas Sociales</t>
  </si>
  <si>
    <t>Subsidios y Subvenciones</t>
  </si>
  <si>
    <t>Transferencias al Resto del Sector Público</t>
  </si>
  <si>
    <t>Transferencias Internas y Asignaciones al Sector Público</t>
  </si>
  <si>
    <t>Servicios Generales</t>
  </si>
  <si>
    <t>Materiales y Suministros</t>
  </si>
  <si>
    <t>Servicios Personales</t>
  </si>
  <si>
    <t>Gastos de Funcionamiento (Nota 4)</t>
  </si>
  <si>
    <t>GASTOS Y OTRAS PÉRDIDAS</t>
  </si>
  <si>
    <t>Total de Ingresos y Otros Beneficios</t>
  </si>
  <si>
    <t>Otros Ingresos y Beneficios Varios (Nota 3)</t>
  </si>
  <si>
    <t>Disminución del Exceso de Provisiones</t>
  </si>
  <si>
    <t>Disminución del Exceso de Estimaciones por Pérdida o Deterioro u Obsolescencia</t>
  </si>
  <si>
    <t>Incremento por Variación de Inventarios</t>
  </si>
  <si>
    <t>Ingresos Financieros</t>
  </si>
  <si>
    <t>Otros Ingresos y Beneficios</t>
  </si>
  <si>
    <t>Participaciones y Aportaciones</t>
  </si>
  <si>
    <t>Participaciones, Aportaciones, Transferencias, Asignaciones, Subsidios y Otras Ayudas (Nota 2)</t>
  </si>
  <si>
    <t>Ingresos por Venta de Bienes y Servicios</t>
  </si>
  <si>
    <t>Aprovechamientos de Tipo Corriente</t>
  </si>
  <si>
    <t>Productos de Tipo Corriente</t>
  </si>
  <si>
    <t>Derechos</t>
  </si>
  <si>
    <t>Contribuciones de Mejoras</t>
  </si>
  <si>
    <t>Cuotas y Aportaciones de Seguridad Social</t>
  </si>
  <si>
    <t>Impuestos</t>
  </si>
  <si>
    <t>Ingresos de la Gestión (Nota 1)</t>
  </si>
  <si>
    <t>INGRESOS Y OTROS BENEFICIOS</t>
  </si>
  <si>
    <t>Estado de Actividades</t>
  </si>
  <si>
    <t>Actualización de la Hacienda Pública/Patrimonio</t>
  </si>
  <si>
    <t>Total</t>
  </si>
  <si>
    <t>Concepto</t>
  </si>
  <si>
    <t>Estado de Variación en la Hacienda Pública</t>
  </si>
  <si>
    <t>Exceso o Insuficiencia en la Actualización del Patrimonio</t>
  </si>
  <si>
    <t xml:space="preserve">HACIENDA PÚBLICA/PATRIMONIO </t>
  </si>
  <si>
    <t>Fondos y Bienes de Terceros en Garantía y/o Administración a Largo Plazo</t>
  </si>
  <si>
    <t>Deuda Pública a Largo Plazo</t>
  </si>
  <si>
    <t>Otros Pasivos a Corto Plazo</t>
  </si>
  <si>
    <t>Porción a Corto Plazo de la Deuda Pública a Largo Plazo</t>
  </si>
  <si>
    <t>Documentos por Pagar a Corto Plazo</t>
  </si>
  <si>
    <t>Cuentas por Pagar a Corto Plazo</t>
  </si>
  <si>
    <t>Otros Activos No Circulantes</t>
  </si>
  <si>
    <t>Estimación por Perdida o Deterioro de Activos No Circulantes</t>
  </si>
  <si>
    <t xml:space="preserve">Depreciación, Deterioro y Amortización Acumulada de Bienes </t>
  </si>
  <si>
    <t>Activos Intangibles</t>
  </si>
  <si>
    <t>Bienes Muebles</t>
  </si>
  <si>
    <t>Bienes Inmuebles, Infraestructura y Construcciones en Proceso</t>
  </si>
  <si>
    <t>Inversiones Financieras a Largo Plazo</t>
  </si>
  <si>
    <t>Otros Activos Circulantes</t>
  </si>
  <si>
    <t>Inventario</t>
  </si>
  <si>
    <t>Derechos a Recibir Bienes o Servicios</t>
  </si>
  <si>
    <t>Derechos a Recibir Efectivo o Equivalentes</t>
  </si>
  <si>
    <t xml:space="preserve">Efectivo y Equivalentes </t>
  </si>
  <si>
    <t>Aplicación</t>
  </si>
  <si>
    <t>Origen</t>
  </si>
  <si>
    <t>Estado de Cambios en la Situación Financiera</t>
  </si>
  <si>
    <t>Incremento/Disminución Neta en el Efectivo y Equivalentes al Efectivo</t>
  </si>
  <si>
    <t>Otras Aplicaciones de Financiamiento</t>
  </si>
  <si>
    <t xml:space="preserve">     Externo</t>
  </si>
  <si>
    <t xml:space="preserve">     Interno</t>
  </si>
  <si>
    <t>Servicios de la Deuda</t>
  </si>
  <si>
    <t>Otros Orígenes de Financiamiento</t>
  </si>
  <si>
    <t>Flujo de Efectivo de las Actividades de Financiamiento</t>
  </si>
  <si>
    <t>Flujos Netos de Efectivo por Actividades de Inversión</t>
  </si>
  <si>
    <t>Otros Orígenes de Inversión</t>
  </si>
  <si>
    <t>Flujos de Efectivo de las Actividades de Inversión</t>
  </si>
  <si>
    <t>Otras Aplicaciones de Operación</t>
  </si>
  <si>
    <t>Transferencias al resto del Sector Público</t>
  </si>
  <si>
    <t>Otros Orígenes de Operación</t>
  </si>
  <si>
    <t>Transferencias, Asignaciones y Subsidios y Otras Ayudas</t>
  </si>
  <si>
    <t>Productos de Tipo corriente</t>
  </si>
  <si>
    <t>Contribuciones de mejoras</t>
  </si>
  <si>
    <t>Flujos de Efectivo de las Actividades de Operación</t>
  </si>
  <si>
    <t>Estado de Flujos de Efectivo</t>
  </si>
  <si>
    <t>GOBIERNO DEL ESTADO SONORA</t>
  </si>
  <si>
    <t>Otros Activos no Circulantes</t>
  </si>
  <si>
    <t>Estimación por Pérdida o Deterioro de Activos no Circulantes</t>
  </si>
  <si>
    <t>Depreciación, Deterioro y Amortización Acumulada de Bienes</t>
  </si>
  <si>
    <t xml:space="preserve">Inversiones Financieras a Largo Plazo </t>
  </si>
  <si>
    <t>ACTIVO NO CIRCULANTE</t>
  </si>
  <si>
    <t xml:space="preserve">Estimación por Pérdida o Deterioro de Activos Circulantes </t>
  </si>
  <si>
    <t xml:space="preserve">Inventarios </t>
  </si>
  <si>
    <t xml:space="preserve">Derechos a Recibir Bienes o Servicios </t>
  </si>
  <si>
    <t>ACTIVO CIRCULANTE</t>
  </si>
  <si>
    <t>Variación del Período</t>
  </si>
  <si>
    <t>Saldo Final</t>
  </si>
  <si>
    <t>Abono del Periodo</t>
  </si>
  <si>
    <t>Cargos al Periodo</t>
  </si>
  <si>
    <t>Saldo Inicial</t>
  </si>
  <si>
    <t>Estado Analítico de Activo</t>
  </si>
  <si>
    <t>Saldo Final del Período</t>
  </si>
  <si>
    <t>Institución o País Acreedor</t>
  </si>
  <si>
    <t>Moneda de Contratación</t>
  </si>
  <si>
    <t>Denominación de las Deudas</t>
  </si>
  <si>
    <t>HSBC</t>
  </si>
  <si>
    <t>INTERACCIONES</t>
  </si>
  <si>
    <t>6. Obligaciones a Corto Plazo (Informativo)</t>
  </si>
  <si>
    <t>(p)</t>
  </si>
  <si>
    <t>(n)</t>
  </si>
  <si>
    <t>Contratado (l)</t>
  </si>
  <si>
    <t>Tasa Efectiva</t>
  </si>
  <si>
    <t>Comisiones y Costos Relacionados (o)</t>
  </si>
  <si>
    <t>Tasa de Interés</t>
  </si>
  <si>
    <t>Plazo</t>
  </si>
  <si>
    <t>Monto</t>
  </si>
  <si>
    <t>Obligaciones a Corto Plazo (k)</t>
  </si>
  <si>
    <t>Se refiere al valor del Bono Cupón Cero que respalda el pago de los créditos asociados al mismo (Activo).</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</si>
  <si>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</si>
  <si>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C. Instrumento Bono Cupón Cero XX</t>
  </si>
  <si>
    <t>B. Instrumento Bono Cupón Cero 2</t>
  </si>
  <si>
    <t>A. Instrumento Bono Cupón Cero 1</t>
  </si>
  <si>
    <t>5. Valor de Instrumentos Bono Cupón Cero 2 (Informativo)</t>
  </si>
  <si>
    <t>C. Deuda Contingente XX</t>
  </si>
  <si>
    <t>B. Deuda Contingente 2</t>
  </si>
  <si>
    <t>4. Deuda Contingente 1 (informativo)</t>
  </si>
  <si>
    <t>3. Total de la Deuda Pública y Otros Pasivos (3=1+2)</t>
  </si>
  <si>
    <t xml:space="preserve">2. Otros Pasivos </t>
  </si>
  <si>
    <t xml:space="preserve">    b2) Títulos y Valores</t>
  </si>
  <si>
    <t xml:space="preserve">    b1) Instituciones de Crédito</t>
  </si>
  <si>
    <t>B. Largo Plazo (B=b1+b2+b3)</t>
  </si>
  <si>
    <t xml:space="preserve">    a3) Arrendamientos Financieros</t>
  </si>
  <si>
    <t xml:space="preserve">    a2) Títulos y Valores</t>
  </si>
  <si>
    <t xml:space="preserve">    a1) Instituciones de Crédito</t>
  </si>
  <si>
    <t>A. Corto Plazo (A=a1+a2+a3)</t>
  </si>
  <si>
    <t>1. Deuda Pública (1=A+B)</t>
  </si>
  <si>
    <t>Pago de Comisiones y demás costos asociados durante el Periodo 
(j)</t>
  </si>
  <si>
    <t>Pago de Intereses del Periodo 
(i)</t>
  </si>
  <si>
    <t>Revaluaciones, Reclasificaciones y Otros Ajustes (g)</t>
  </si>
  <si>
    <t>Amortizaciones del Periodo 
(f)</t>
  </si>
  <si>
    <t>Disposiciones del Periodo 
(e)</t>
  </si>
  <si>
    <t>Denominación de la Deuda Pública y Otros Pasivos (c)</t>
  </si>
  <si>
    <t>Informe Analítico de la Deuda Pública y Otros Pasivos - LDF</t>
  </si>
  <si>
    <t>12</t>
  </si>
  <si>
    <t>1..12</t>
  </si>
  <si>
    <t>C. Total de Obligaciones Diferentes de Financiamiento (C=A+B)</t>
  </si>
  <si>
    <t>d) Otro Instrumento XX</t>
  </si>
  <si>
    <t>c) Otro Instrumento 3</t>
  </si>
  <si>
    <t>b) Otro Instrumento 2</t>
  </si>
  <si>
    <t>a) Otro Instrumento 1</t>
  </si>
  <si>
    <t>B. Otros Instrumentos (B=a+b+c+d)</t>
  </si>
  <si>
    <t>d) APP XX</t>
  </si>
  <si>
    <t>c) APP 3</t>
  </si>
  <si>
    <t>b) APP 2</t>
  </si>
  <si>
    <t>a) APP 1</t>
  </si>
  <si>
    <t>A. Asociaciones Público Privadas (APP’s) (A=a+b+c+d)</t>
  </si>
  <si>
    <t>Saldo pendiente por pagar de la inversión al XX de XXXX de 20XN (m = g – l)</t>
  </si>
  <si>
    <t>Monto pagado de la inversión actualizado al XX de XXXX de 20XN (l)</t>
  </si>
  <si>
    <t>Monto pagado de la inversión al XX de XXXX de 20XN (k)</t>
  </si>
  <si>
    <t>Monto promedio mensual del pago de la contraprestación correspondiente al pago de inversión (j)</t>
  </si>
  <si>
    <t>Monto promedio mensual del pago de la contraprestación (i)</t>
  </si>
  <si>
    <t>Plazo pactado (h)</t>
  </si>
  <si>
    <t>Monto de la inversión pactado (g)</t>
  </si>
  <si>
    <t>Fecha de vencimiento (f)</t>
  </si>
  <si>
    <t>Fecha de inicio de operación del proyecto (e)</t>
  </si>
  <si>
    <t>Fecha del Contrato (d)</t>
  </si>
  <si>
    <t>Denominación de las Obligaciones Diferentes de Financiamiento (c)</t>
  </si>
  <si>
    <t>Informe Analítico de Obligaciones Diferentes de Financiamientos – LDF</t>
  </si>
  <si>
    <t>Informe Sobre Pasivos Contingentes</t>
  </si>
  <si>
    <t xml:space="preserve">Otros Gastos Contables No Presupuestales </t>
  </si>
  <si>
    <t xml:space="preserve">Estimaciones, depreciaciones, deterioros, obsolescencia y amortizaciones </t>
  </si>
  <si>
    <t xml:space="preserve">Otros Egresos Presupuestales No Contables </t>
  </si>
  <si>
    <t xml:space="preserve">Mobiliario y equipo de administración  </t>
  </si>
  <si>
    <t>4. Ingresos Contables (4 = 1 + 2 - 3)</t>
  </si>
  <si>
    <t>Ingresos derivados de financiamientos</t>
  </si>
  <si>
    <t>Aprovechamientos de capital</t>
  </si>
  <si>
    <t>Productos de capital</t>
  </si>
  <si>
    <t>Otros ingresos y beneficios varios</t>
  </si>
  <si>
    <t>Disminución del exceso de provisiones</t>
  </si>
  <si>
    <t>Disminución del exceso de estimaciones por pérdida o deterioro y obsolescencia</t>
  </si>
  <si>
    <t>Incremento por variación de inventarios</t>
  </si>
  <si>
    <t>2. Más ingresos contables no presupuestarios</t>
  </si>
  <si>
    <t>1. Ingresos Presupuestarios</t>
  </si>
  <si>
    <t>Del 1 de Enero al 31 de Diciembre del 2017</t>
  </si>
  <si>
    <t>A. Deuda Contingente 1 (Organismos)</t>
  </si>
  <si>
    <t>TIIE + 1.10</t>
  </si>
  <si>
    <t>Pasivos Diferidos a Corto Plazo (Nota 16)</t>
  </si>
  <si>
    <t xml:space="preserve">Otros Pasivos a Corto Plazo </t>
  </si>
  <si>
    <t>SANTANDER</t>
  </si>
  <si>
    <t>TIIE + 0.70</t>
  </si>
  <si>
    <t>TIIE+ 0.66</t>
  </si>
  <si>
    <t>Total de Activo</t>
  </si>
  <si>
    <t>Inventarios (Nota 5)</t>
  </si>
  <si>
    <t>Fondos y Bienes de Terceros en Garantía y/o Administración a Corto Plazo (Nota 17)</t>
  </si>
  <si>
    <t>Ingresos no Comprendidos en las Fracciones de la Ley de Ingresos Causados en Ejercicios Fiscales Anteriores Pendientes de Liquidación o Pago</t>
  </si>
  <si>
    <t>Flujos Netos de Efectivo por Actividades de Operación</t>
  </si>
  <si>
    <t>Otras Aplicaciones de Inversión</t>
  </si>
  <si>
    <t>Endeudamiento Neto</t>
  </si>
  <si>
    <t>Flujos Netos de Efectivo por Actividades de Financiamiento</t>
  </si>
  <si>
    <t>1) El saldo de estas cuentas se tomará de la Nota 1 de este mismo estado.</t>
  </si>
  <si>
    <t>Saldo Inicial del Periodo</t>
  </si>
  <si>
    <t>Estado Analítico de la Deuda y Otros Pasivos</t>
  </si>
  <si>
    <t>DEUDA PÚBLICA</t>
  </si>
  <si>
    <t>Corto Plazo</t>
  </si>
  <si>
    <t>Deuda Interna</t>
  </si>
  <si>
    <t>Instituciones de Crédito</t>
  </si>
  <si>
    <t>Títulos y Valores</t>
  </si>
  <si>
    <t>Arrendamientos Financieros</t>
  </si>
  <si>
    <t>Deuda Externa</t>
  </si>
  <si>
    <t>Organismos Financieros Internacionales</t>
  </si>
  <si>
    <t>Deuda Bilateral</t>
  </si>
  <si>
    <t>Subtotal a Corto Plazo</t>
  </si>
  <si>
    <t>Largo Plazo</t>
  </si>
  <si>
    <t>Subtotal a Largo Plazo</t>
  </si>
  <si>
    <t>Otros Pasivos</t>
  </si>
  <si>
    <t>Total Deuda y Otros Pasivos</t>
  </si>
  <si>
    <t xml:space="preserve">    b3) Arrendamientos Financieros</t>
  </si>
  <si>
    <t>2. Juicios derivados de controversias provenientes de contratos o convenios.</t>
  </si>
  <si>
    <t>3. Juicios en que la entidad haya dejado de actuar y pueda derivarse un pasivo de importancia.</t>
  </si>
  <si>
    <t>4. Juicios relevantes resueltos en el periodo solicitado.</t>
  </si>
  <si>
    <t>Conciliación entre los Ingresos Presupuestarios y Contables</t>
  </si>
  <si>
    <t>3. Menos Ingresos Presupuestarios no Contables</t>
  </si>
  <si>
    <t>Conciliación entre los Egresos Presupuestarios y Contables</t>
  </si>
  <si>
    <t>1. Total de Egresos Presupuestarios </t>
  </si>
  <si>
    <t>2. Menos Egresos Presupuestarios no Contables</t>
  </si>
  <si>
    <t xml:space="preserve">Mobiliario y equipo educacional y recreativo  </t>
  </si>
  <si>
    <t xml:space="preserve">Equipo e instrumental médico y de laboratorio  </t>
  </si>
  <si>
    <t xml:space="preserve">Vehículos y equipo de transporte  </t>
  </si>
  <si>
    <t xml:space="preserve">Equipo de defensa y seguridad  </t>
  </si>
  <si>
    <t xml:space="preserve">Maquinaria, otros equipos y herramientas  </t>
  </si>
  <si>
    <t xml:space="preserve">Activos biológicos  </t>
  </si>
  <si>
    <t xml:space="preserve">Bienes inmuebles  </t>
  </si>
  <si>
    <t xml:space="preserve">Activos intangibles  </t>
  </si>
  <si>
    <t>Obra pública en bienes de dominio público</t>
  </si>
  <si>
    <t xml:space="preserve">Obra pública en bienes propios  </t>
  </si>
  <si>
    <t>Proyectos Productivos y Acciones de Fomento</t>
  </si>
  <si>
    <t xml:space="preserve">Acciones y participaciones de capital  </t>
  </si>
  <si>
    <t xml:space="preserve">Compra de títulos y valores  </t>
  </si>
  <si>
    <t xml:space="preserve">Inversiones en fideicomisos, mandatos y otros análogos  </t>
  </si>
  <si>
    <t xml:space="preserve">Provisiones para contingencias y otras erogaciones especiales </t>
  </si>
  <si>
    <t xml:space="preserve">Amortización de la deuda publica  </t>
  </si>
  <si>
    <t xml:space="preserve">Adeudos de ejercicios fiscales anteriores (ADEFAS)  </t>
  </si>
  <si>
    <t>3. Más Gastos Contables no Presupuestales</t>
  </si>
  <si>
    <t xml:space="preserve">Provisiones  </t>
  </si>
  <si>
    <t xml:space="preserve">Disminución de inventarios  </t>
  </si>
  <si>
    <t xml:space="preserve">Aumento por insuficiencia de estimaciones por pérdida o deterioro u obsolescencia </t>
  </si>
  <si>
    <t xml:space="preserve">Aumento por insuficiencia de provisiones  </t>
  </si>
  <si>
    <t xml:space="preserve">Otros Gastos  </t>
  </si>
  <si>
    <t>4. Total de Gasto Contables (4 = 1 -2 + 3)</t>
  </si>
  <si>
    <t>Otros Ingresos Presupuestarios No Contables</t>
  </si>
  <si>
    <t>Otros Ingresos Contables No Presupuestarios</t>
  </si>
  <si>
    <t>Otros Activos No Circulantes (Nota 12)</t>
  </si>
  <si>
    <t>Saldo al 31 de diciembre de 2016 (d)</t>
  </si>
  <si>
    <t>Saldo Final del Periodo 
(h)
h=d+e-f+g</t>
  </si>
  <si>
    <t>Pactado (m)</t>
  </si>
  <si>
    <t>Transferencias, Asignaciones, Subsidios y Otras Ayudas</t>
  </si>
  <si>
    <t>Transferencias, Asignaciones, Subsidios y Otras Ayudas (Nota 5)</t>
  </si>
  <si>
    <t>CYNTHIA</t>
  </si>
  <si>
    <t>Hacienda Pública
 /Patrimonio
Contribuido</t>
  </si>
  <si>
    <t xml:space="preserve"> Hacienda Pública / Patrimonio Contribuido Neto 2017</t>
  </si>
  <si>
    <t xml:space="preserve"> Hacienda Pública / Patrimonio Generado Neto 2017</t>
  </si>
  <si>
    <t xml:space="preserve"> Exceso o Insuficiencia en la Actualización de la Hacienda Pública /  Patrimonio Neto 2017</t>
  </si>
  <si>
    <t xml:space="preserve"> Hacienda Pública / Patrimonio Neto Final 2017</t>
  </si>
  <si>
    <t xml:space="preserve"> Cambios en la Hacienda Pública / Patrimonio Contribuido Neto 2018</t>
  </si>
  <si>
    <t xml:space="preserve"> Cambios en el Exceso o Insuficiencia en la Actualización de la Hacienda Pública / Patrimonio Neto 2018</t>
  </si>
  <si>
    <t xml:space="preserve"> Hacienda Pública / Patrimonio Neto Final 2018</t>
  </si>
  <si>
    <t xml:space="preserve"> Variaciones de la Hacienda Pública / Patrimonio Generado Neto de 2018</t>
  </si>
  <si>
    <t>HACIENDA PÚBLICA / PATRIMONIO</t>
  </si>
  <si>
    <t>Hacienda Pública / Patrimonio Contribuido</t>
  </si>
  <si>
    <t>Hacienda Pública / Patrimonio Generado</t>
  </si>
  <si>
    <t>Exceso o Insuficiencia en la Actualización de la Hacienda Pública / Patrimonio</t>
  </si>
  <si>
    <t>Total de Pasivo y Hacienda Pública / Patrimonio</t>
  </si>
  <si>
    <t>1. Juicios relevantes en trámite de los cuales se pudiera derivar un activo o pasivo real o contingente a cargo de la entidad.</t>
  </si>
  <si>
    <t>No.</t>
  </si>
  <si>
    <t>Expediente</t>
  </si>
  <si>
    <t>Juzgado / Tribunal</t>
  </si>
  <si>
    <t>Actor / Quejoso</t>
  </si>
  <si>
    <t>Tipo de Juicio</t>
  </si>
  <si>
    <t xml:space="preserve">Prestación </t>
  </si>
  <si>
    <t>576/2009</t>
  </si>
  <si>
    <t>Tribunal Unitario Agrario Distrito Dos, Mexicali, B.C.</t>
  </si>
  <si>
    <t>Pablo Montijo Cabanillas</t>
  </si>
  <si>
    <t>Juicio Agrario</t>
  </si>
  <si>
    <t>577/2009</t>
  </si>
  <si>
    <t>Guillermo Gómez de Anda</t>
  </si>
  <si>
    <t>578/2009</t>
  </si>
  <si>
    <t>Armando Viramontes Soto</t>
  </si>
  <si>
    <t>605/2009</t>
  </si>
  <si>
    <t>Alberto Miguel de la Fuente Terraza</t>
  </si>
  <si>
    <t>1065/2010</t>
  </si>
  <si>
    <t>Juzgado Segundo de Primera Instancia de lo Civil, Hermosillo.</t>
  </si>
  <si>
    <t>Antonio Ceferino Chambert Mendoza</t>
  </si>
  <si>
    <t>Ordinario Civil</t>
  </si>
  <si>
    <t>270/2011</t>
  </si>
  <si>
    <t>271/2011</t>
  </si>
  <si>
    <t>301/2011</t>
  </si>
  <si>
    <t>Juzgado Décimo de Distrito en el Estado</t>
  </si>
  <si>
    <t>Salada de Guaymas, S.A.</t>
  </si>
  <si>
    <t>Juicio de Amparo</t>
  </si>
  <si>
    <t>554/2011</t>
  </si>
  <si>
    <t>Juzgado Segundo de Primera Instancia de lo Civil, Hermosillo</t>
  </si>
  <si>
    <t>José Rascón Figueroa y Rosa Elia Holguín Ayala</t>
  </si>
  <si>
    <t>1730/2011</t>
  </si>
  <si>
    <t>Juzgado Segundo Mercantil, Hermosillo</t>
  </si>
  <si>
    <t>Las Conchas S.A. de C.V.</t>
  </si>
  <si>
    <t>Ordinaria Mercantil</t>
  </si>
  <si>
    <t>29/2012</t>
  </si>
  <si>
    <t>87/2012</t>
  </si>
  <si>
    <t>José Juan Saldaña Meza</t>
  </si>
  <si>
    <t>88/2012</t>
  </si>
  <si>
    <t>José Luis Saldaña Meza</t>
  </si>
  <si>
    <t>1762/2014</t>
  </si>
  <si>
    <t>Juzgado Tercero de Primera Instancia de lo Civil, Hermosillo</t>
  </si>
  <si>
    <t>Elsy Mirna Barrios García</t>
  </si>
  <si>
    <t>1956/2014</t>
  </si>
  <si>
    <t>Juzgado Segundo de Primera Instancia de lo Civil, Obregón</t>
  </si>
  <si>
    <t>Autentico Diario Regional de Sonora</t>
  </si>
  <si>
    <t>2771/2014</t>
  </si>
  <si>
    <t>Juzgado Primero de Primera Instancia de lo Civil, Obregón</t>
  </si>
  <si>
    <t>Juzgado Primero de Distrito en el Estado</t>
  </si>
  <si>
    <t>Compupartes y Accesorios S.A. de C.V.</t>
  </si>
  <si>
    <t>Ordinario Mercantil</t>
  </si>
  <si>
    <t>18/2015</t>
  </si>
  <si>
    <t>Ejecutivo Mercantil</t>
  </si>
  <si>
    <t>785/2015</t>
  </si>
  <si>
    <t>Medios preparatorios a juicio</t>
  </si>
  <si>
    <t>1620/2015</t>
  </si>
  <si>
    <t>507/16-02-01-2</t>
  </si>
  <si>
    <t>Tribunal Federal de Justicia Fiscal y Administrativa, Sala Regional Noroeste II</t>
  </si>
  <si>
    <t>Gobierno del Estado en contra de CONAGUA</t>
  </si>
  <si>
    <t>Juicio de Nulidad de determinación de contribuciones omitidas</t>
  </si>
  <si>
    <t>769/2016</t>
  </si>
  <si>
    <t>Tribunal de Justicia Administrativa del Estado de Sonora</t>
  </si>
  <si>
    <t>Entregas Puntuales S. de R.L. de C.V.</t>
  </si>
  <si>
    <t>Responsabilidad Civil Objetiva</t>
  </si>
  <si>
    <t>15/2017</t>
  </si>
  <si>
    <t>Oscar León Flores</t>
  </si>
  <si>
    <t>873/2016</t>
  </si>
  <si>
    <t>Tribunal Unitario Agrario Distrito Veintiocho, Hermosillo</t>
  </si>
  <si>
    <t>Por determinarse en juicio</t>
  </si>
  <si>
    <t>Juzgado Segundo de Distrito en el Estado</t>
  </si>
  <si>
    <t>Oral Mercantil</t>
  </si>
  <si>
    <t>Hotelera Jiro, S.A. de C.V.</t>
  </si>
  <si>
    <t>27/2018</t>
  </si>
  <si>
    <t>Mas Media Digital, S.A. de C.V.</t>
  </si>
  <si>
    <t>47/2018</t>
  </si>
  <si>
    <t>Roberto Munro Varela</t>
  </si>
  <si>
    <t>Sumario Civil</t>
  </si>
  <si>
    <t>2/2018</t>
  </si>
  <si>
    <t>305/2018</t>
  </si>
  <si>
    <t>Juzgado Primero Oral de lo Mercantil</t>
  </si>
  <si>
    <t>Juan Diego Rivas Rodríguez</t>
  </si>
  <si>
    <t>306/2018</t>
  </si>
  <si>
    <t>Luis Antonio Martínez Nieves</t>
  </si>
  <si>
    <t>643/2018</t>
  </si>
  <si>
    <t>644/2018</t>
  </si>
  <si>
    <t>1220/2018</t>
  </si>
  <si>
    <t>Juzgado Cuarto Mercantil, Hermosillo</t>
  </si>
  <si>
    <t>Comisión Nacional de Cultura Física y Deporte (CONADE)</t>
  </si>
  <si>
    <t>236/2016-B</t>
  </si>
  <si>
    <t>Juzgado Noveno de Distrito en Materia Civil de la Ciudad de México</t>
  </si>
  <si>
    <t>242/2016-A</t>
  </si>
  <si>
    <t>Décimo de Distrito en Materia Civil de la Ciudad de México</t>
  </si>
  <si>
    <t>53/2017</t>
  </si>
  <si>
    <t>Juzgado Primero Mercantil, Hermosillo</t>
  </si>
  <si>
    <t>Compañía Urbana Mexicana, S.A. de C.V.</t>
  </si>
  <si>
    <t>Del 1 de Enero al 31 de diciembre del 2018</t>
  </si>
  <si>
    <t>Al 31 de diciembre del 2018, la Dirección Jurídica del Estado, atiende algunos juicios o litigios en los que el Gobierno del Estado aparece en calidad de demandado, en juzgados de Distrito y Tribunales Federales de orden común siendo los más importantes los siguientes:</t>
  </si>
  <si>
    <t>Del 1 de Enero al 31 de Diciembre del 2018</t>
  </si>
  <si>
    <t>Al 31 de Diciembre del 2018</t>
  </si>
  <si>
    <t>Ejido "La Islita", Municipio de San Luis Río Colorado</t>
  </si>
  <si>
    <t>Ejido "San Luis", Municipio de San Luis Río Colorado</t>
  </si>
  <si>
    <t>732/2011</t>
  </si>
  <si>
    <t>Jazmín Miranda Hugues</t>
  </si>
  <si>
    <t>Ejido "La Frontera", Municipio de San Luis Río Colorado</t>
  </si>
  <si>
    <t>266/2015</t>
  </si>
  <si>
    <t xml:space="preserve">Gumercindo Achautla Calderón </t>
  </si>
  <si>
    <t>Revista "Sonora Sinaloa"</t>
  </si>
  <si>
    <t>Ejido "Mazatán", Municipio de Mazatán</t>
  </si>
  <si>
    <t>99/2018</t>
  </si>
  <si>
    <t>Juzgado Primero de Primera Instancia de lo Civil, Hermosillo</t>
  </si>
  <si>
    <t>Jorge Morales Borbón</t>
  </si>
  <si>
    <t>140/2018</t>
  </si>
  <si>
    <t>Czarina Ernestina Salcido Lacarra</t>
  </si>
  <si>
    <t>Gonzalo Izaguirre Armenta y otro</t>
  </si>
  <si>
    <t>SEMARA-JA 644/2018</t>
  </si>
  <si>
    <t>Saúl Daniel Navarro Calvo</t>
  </si>
  <si>
    <t>2205/2018</t>
  </si>
  <si>
    <t>Jesús Abraham Pérez Loustaunau</t>
  </si>
  <si>
    <t>Medios prepara-torios a Juicio Ejecutivo Mercantil</t>
  </si>
  <si>
    <t>a).- a) El Juicio Oral Mercantil 30/2017 del índice del Juzgado Segundo de Distrito en el Estado de Sonora, promovido por Grupo Empresarial Cachanilla S.A. de C.V. en contra del Gobierno del Estado de Sonora, en el cual se reclamaba el pago de la cantidad de $ 447,853.05 por concepto de importe total de venta a crédito de gasolina, el pago de intereses a razón del 6% anual, así como gastos y costas que resulten de la tramitación del juicio, ha sido resuelto absolviendo a la entidad de dichas prestaciones, motivo por el cual esa cantidad debe dejar de considerarse como posible contingencia.</t>
  </si>
  <si>
    <t>Respecto a los juicios enlistados en los apartados 1 y 2, es pertinente resaltar que para la resolución de los mismos deben cumplirse diversas etapas procesales, en las cuales es el Juez quien goza de absoluta libertad para resolver conforme a derecho y en la forma que su criterio lo dicte, ya que éstos no tiene más superior que la ley; en estos procedimientos se deben observarse ciertas formalidades que atañen a los aspectos sustanciales de la decisión judicial emitida por la autoridad competente, apegados a un orden lógico de congruencia y consistencia, tales como la valoración de las pruebas aportadas en cada uno de los juicios, las cuales son de suma importancia para el desarrollo del procedimiento legal, en razón de que dichas formalidades salvaguardan las garantías de adecuada y oportuna defensa, lo cual permite establecer una estructura formal, secuencial, argumentativa y justificatoria de la resolución de cada uno de los asuntos.</t>
  </si>
  <si>
    <t>Por otra parte, es preciso señalar que la información aquí vertida corresponde a expedientes  y/o procedimientos seguidos en forma de juicio, por lo que la divulgación de la misma pudiere vulnerar la conducción de los mismos, aunado a que ésta contiene datos que pudieran poner en riesgo la seguridad y la vida de las personas que forman parte de dichos juicios, trayendo como consecuencia la afectación al debido proceso que se sigue en los mismos, es por ello que es responsabilidad del que recibe, que dicha información sea divulgada para fines distintos a los solicitados.</t>
  </si>
  <si>
    <t>Lo anterior con fundamento en el artículo 96 de la Ley de Transparencia y Acceso a la Información Pública del Estado de Sonora en el cual se establece que los sujetos obligados, por conducto de los titulares de áreas, podrán excepcionalmente restringir el acceso a información pública en su poder, cuando por razones de interés público ésta deba ser clasificada como reservada hasta por cinco años, en razón de que su publicación podría generar cualquiera de los siguientes supuestos:</t>
  </si>
  <si>
    <t xml:space="preserve">I. Ponga en riesgo la vida, la seguridad o la salud de cualquier persona física;
II. Pueda comprometer la seguridad pública del Estado y sus Municipios, y cuente con un propósito genuino y un efecto demostrable;
III. Pueda causar un serio perjuicio u obstruya:
a) Las actividades de prevención o persecución de los delitos;
b) Las actividades de verificación, inspección y auditoría relativas al cumplimiento de las leyes o afecte la recaudación de contribuciones; y
c) Los procedimientos para fincar responsabilidad a los servidores públicos en tanto no se haya dictado resolución definitiva.
IV. Contengan las opiniones, recomendaciones o puntos de vista que formen parte del proceso deliberativo de los servidores públicos, hasta en tanto sea adoptada la decisión definitiva, la cual deberá estar documentada. Se considera que se ha adoptado la decisión definitiva cuando el o los servidores públicos responsables de tomar la resolución resuelvan de manera concluyente una etapa, sea o no susceptible de ejecución;
V. Afecte el derecho al debido proceso;
VI. Vulnere la conducción de los expedientes judiciales o de los procedimientos administrativos seguidos en forma de juicio, en tanto no hayan causado estado;
VII. Se trate de información contenida dentro de las investigaciones de hechos que la ley señale como delitos y se tramiten ante el Ministerio Público;
VIII. Toda aquella información que por disposición expresa de una ley tenga tal carácter, siempre que sea acorde con las bases, principios y disposiciones establecidos en la Ley General y no la contravengan; así como las previstas en tratados internacionales que el Estado Mexicano sea parte.
</t>
  </si>
  <si>
    <t>Hacienda Pública /
Patrimonio
Generado de
Ejercicio
Anteriores</t>
  </si>
  <si>
    <t>Hacienda Pública /
Patrimonio
Generado
del Ejercicio</t>
  </si>
  <si>
    <t>Exceso o 
Insuficiencia en la 
Actualización de
la Hacienda Pública / 
Patrimonio</t>
  </si>
  <si>
    <r>
      <t>Efectivo y Equivalentes al Efectivo al Inicio del Ejercicio</t>
    </r>
    <r>
      <rPr>
        <b/>
        <i/>
        <vertAlign val="superscript"/>
        <sz val="11"/>
        <color theme="1"/>
        <rFont val="Arial Narrow"/>
        <family val="2"/>
      </rPr>
      <t>1</t>
    </r>
  </si>
  <si>
    <r>
      <t>Efectivo y Equivalentes al Efectivo al Final del Ejercicio</t>
    </r>
    <r>
      <rPr>
        <b/>
        <i/>
        <vertAlign val="superscript"/>
        <sz val="11"/>
        <color theme="1"/>
        <rFont val="Arial Narrow"/>
        <family val="2"/>
      </rPr>
      <t>1</t>
    </r>
  </si>
  <si>
    <t>L.E.F. JOSÉ LUIS MUNDO RUIZ</t>
  </si>
  <si>
    <t>Fondos y Bienes de Terceros en Garantía y/o Administración a Corto Plazo</t>
  </si>
  <si>
    <t>No se tiene conocimiento de caso alguno en que la Entidad haya dejado de actuar de acuerdo a las disposiciones legales y que pudieran resultar en pasivo de importancia.</t>
  </si>
  <si>
    <t>TIIE + 0.49</t>
  </si>
  <si>
    <t>SCOTIABANK INVERLAT</t>
  </si>
  <si>
    <t>TIIE + 0.98</t>
  </si>
  <si>
    <t xml:space="preserve">BANORTE </t>
  </si>
  <si>
    <t>TIIE + 1.19</t>
  </si>
  <si>
    <t>BANORTE</t>
  </si>
  <si>
    <t>TIIE + 0.50</t>
  </si>
  <si>
    <t>TIIE + 0.45</t>
  </si>
  <si>
    <t>100,000,.00</t>
  </si>
  <si>
    <t>SCOTIABAK</t>
  </si>
  <si>
    <t>TIIE + 0.54</t>
  </si>
  <si>
    <t>400,000,.00</t>
  </si>
  <si>
    <t>TIIE + 0.55</t>
  </si>
  <si>
    <t>TIIE + 0.75</t>
  </si>
  <si>
    <t>TIIE + 0.66</t>
  </si>
  <si>
    <t>(m)</t>
  </si>
  <si>
    <t xml:space="preserve"> (l)</t>
  </si>
  <si>
    <t>Pactado</t>
  </si>
  <si>
    <t>Contratado</t>
  </si>
  <si>
    <t>La cifra presentada corresponde al gasto “Pagado” dentro del capítulo 9000 por concepto de comisiones, coberturas y otros gastos de la deuda; sin embargo, únicamente la cantidad de 5,672,794 son atribuibles directamente a los créditos de deuda directa celebrados por el Gobierno del Estado; los cuales corresponden a los créditos de largo plazo. El gasto registrado por servicio de la deuda de organismos, incluyendo Capital e intereses, es por 196,834,379 m.n</t>
  </si>
  <si>
    <t>A. Deuda Contingente (Organismos)</t>
  </si>
  <si>
    <t xml:space="preserve"> b3) Arrendamientos Financieros</t>
  </si>
  <si>
    <t>Saldo
al 31 de diciembre de 2017 
(d)</t>
  </si>
  <si>
    <t>(PESOS)</t>
  </si>
  <si>
    <t>TOTAL DEUDA Y OTROS PASIVOS</t>
  </si>
  <si>
    <t>OTROS PASIVOS</t>
  </si>
  <si>
    <t>SUBTOTAL LARGO PLAZO</t>
  </si>
  <si>
    <t>Arrendamientos Financieros:</t>
  </si>
  <si>
    <t>Títulos y Valores:</t>
  </si>
  <si>
    <t>Deuda Bilateral:</t>
  </si>
  <si>
    <t>Organismos Financieros Internacionales:</t>
  </si>
  <si>
    <t>DEUDA EXTERNA</t>
  </si>
  <si>
    <t>Instituciones de Crédito:</t>
  </si>
  <si>
    <t>DEUDA INTERNA</t>
  </si>
  <si>
    <t>LARGO PLAZO</t>
  </si>
  <si>
    <t>SUBTOTAL CORTO PLAZO</t>
  </si>
  <si>
    <t>CORTO PLAZO</t>
  </si>
  <si>
    <t>DEUDA PUBLICA</t>
  </si>
  <si>
    <t>Saldo inicial del periodo</t>
  </si>
  <si>
    <t>Sociedad:  Gobierno Estado de Sonora</t>
  </si>
  <si>
    <t>Estado Analitico de la Deuda y otros Pasivos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</si>
</sst>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_-;\-* #,##0_-;_-* &quot;-&quot;_-;_-@_-"/>
    <numFmt numFmtId="43" formatCode="_-* #,##0.00_-;\-* #,##0.00_-;_-* &quot;-&quot;??_-;_-@_-"/>
    <numFmt numFmtId="164" formatCode="&quot;$&quot;#,##0_);[Red]\(&quot;$&quot;#,##0\)"/>
    <numFmt numFmtId="165" formatCode="_(&quot;$&quot;* #,##0.00_);_(&quot;$&quot;* \(#,##0.00\);_(&quot;$&quot;* &quot;-&quot;??_);_(@_)"/>
    <numFmt numFmtId="166" formatCode="_(* #,##0.00_);_(* \(#,##0.00\);_(* &quot;-&quot;??_);_(@_)"/>
    <numFmt numFmtId="167" formatCode="_-* #,##0_-;\-* #,##0_-;_-* &quot;-&quot;??_-;_-@_-"/>
    <numFmt numFmtId="168" formatCode="#,##0_ ;\-#,##0\ "/>
    <numFmt numFmtId="169" formatCode="0.0000%"/>
    <numFmt numFmtId="170" formatCode="#,##0.000000000000000"/>
  </numFmts>
  <fonts count="127"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Arial"/>
      <family val="2"/>
    </font>
    <font>
      <sz val="10"/>
      <name val="Arial"/>
      <family val="2"/>
    </font>
    <font>
      <b/>
      <sz val="12"/>
      <color theme="1"/>
      <name val="Arial"/>
      <family val="2"/>
    </font>
    <font>
      <b/>
      <sz val="9"/>
      <color theme="1"/>
      <name val="Arial"/>
      <family val="2"/>
    </font>
    <font>
      <sz val="9"/>
      <color theme="1"/>
      <name val="Arial"/>
      <family val="2"/>
    </font>
    <font>
      <sz val="10"/>
      <color theme="1"/>
      <name val="Arial"/>
      <family val="2"/>
    </font>
    <font>
      <sz val="10"/>
      <name val="Calibri"/>
      <family val="2"/>
      <scheme val="minor"/>
    </font>
    <font>
      <b/>
      <sz val="10"/>
      <name val="Arial"/>
      <family val="2"/>
    </font>
    <font>
      <b/>
      <sz val="11"/>
      <name val="Arial"/>
      <family val="2"/>
    </font>
    <font>
      <sz val="10"/>
      <color indexed="8"/>
      <name val="Arial"/>
      <family val="2"/>
    </font>
    <font>
      <sz val="10"/>
      <name val="Arial"/>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1"/>
      <color theme="1"/>
      <name val="Calibri"/>
      <family val="2"/>
      <scheme val="minor"/>
    </font>
    <font>
      <sz val="10"/>
      <color theme="0"/>
      <name val="Arial"/>
      <family val="2"/>
    </font>
    <font>
      <sz val="10"/>
      <color rgb="FFFF0000"/>
      <name val="Arial"/>
      <family val="2"/>
    </font>
    <font>
      <b/>
      <sz val="10"/>
      <color theme="1"/>
      <name val="Arial"/>
      <family val="2"/>
    </font>
    <font>
      <b/>
      <sz val="10"/>
      <color theme="1"/>
      <name val="Calibri"/>
      <family val="2"/>
      <scheme val="minor"/>
    </font>
    <font>
      <b/>
      <i/>
      <sz val="10"/>
      <color theme="1"/>
      <name val="Calibri"/>
      <family val="2"/>
      <scheme val="minor"/>
    </font>
    <font>
      <b/>
      <i/>
      <sz val="10"/>
      <color theme="1"/>
      <name val="Arial"/>
      <family val="2"/>
    </font>
    <font>
      <b/>
      <sz val="11"/>
      <color theme="1"/>
      <name val="Arial"/>
      <family val="2"/>
    </font>
    <font>
      <b/>
      <i/>
      <sz val="11"/>
      <color theme="1"/>
      <name val="Arial"/>
      <family val="2"/>
    </font>
    <font>
      <sz val="9"/>
      <name val="Arial"/>
      <family val="2"/>
    </font>
    <font>
      <sz val="9"/>
      <color rgb="FF000000"/>
      <name val="Arial"/>
      <family val="2"/>
    </font>
    <font>
      <sz val="11"/>
      <color indexed="16"/>
      <name val="Calibri"/>
      <family val="2"/>
    </font>
    <font>
      <b/>
      <sz val="11"/>
      <color indexed="53"/>
      <name val="Calibri"/>
      <family val="2"/>
    </font>
    <font>
      <b/>
      <sz val="11"/>
      <color indexed="9"/>
      <name val="Calibri"/>
      <family val="2"/>
    </font>
    <font>
      <i/>
      <sz val="10"/>
      <color rgb="FF7F7F7F"/>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8"/>
      <color theme="3"/>
      <name val="Cambria"/>
      <family val="2"/>
      <scheme val="major"/>
    </font>
    <font>
      <sz val="11"/>
      <name val="Arial"/>
      <family val="2"/>
    </font>
    <font>
      <b/>
      <i/>
      <sz val="10"/>
      <name val="Arial"/>
      <family val="2"/>
    </font>
    <font>
      <b/>
      <sz val="10"/>
      <color rgb="FF000000"/>
      <name val="Arial"/>
      <family val="2"/>
    </font>
    <font>
      <b/>
      <sz val="11"/>
      <color theme="0"/>
      <name val="Arial"/>
      <family val="2"/>
    </font>
    <font>
      <sz val="10"/>
      <name val="Arial"/>
      <family val="2"/>
    </font>
    <font>
      <sz val="10"/>
      <name val="Arial"/>
      <family val="2"/>
    </font>
    <font>
      <b/>
      <sz val="18"/>
      <color theme="3"/>
      <name val="Cambria"/>
      <family val="2"/>
      <scheme val="major"/>
    </font>
    <font>
      <b/>
      <sz val="14"/>
      <color theme="1"/>
      <name val="Arial Narrow"/>
      <family val="2"/>
    </font>
    <font>
      <sz val="14"/>
      <color theme="1"/>
      <name val="Arial Narrow"/>
      <family val="2"/>
    </font>
    <font>
      <sz val="10"/>
      <name val="Arial Narrow"/>
      <family val="2"/>
    </font>
    <font>
      <b/>
      <sz val="12"/>
      <color theme="1"/>
      <name val="Arial Narrow"/>
      <family val="2"/>
    </font>
    <font>
      <b/>
      <sz val="11"/>
      <color theme="1"/>
      <name val="Arial Narrow"/>
      <family val="2"/>
    </font>
    <font>
      <b/>
      <u/>
      <sz val="11"/>
      <color theme="1"/>
      <name val="Arial Narrow"/>
      <family val="2"/>
    </font>
    <font>
      <b/>
      <i/>
      <sz val="11"/>
      <color theme="1"/>
      <name val="Arial Narrow"/>
      <family val="2"/>
    </font>
    <font>
      <u/>
      <sz val="11"/>
      <color theme="1"/>
      <name val="Arial Narrow"/>
      <family val="2"/>
    </font>
    <font>
      <b/>
      <sz val="10"/>
      <name val="Arial Narrow"/>
      <family val="2"/>
    </font>
    <font>
      <i/>
      <sz val="11"/>
      <color theme="1"/>
      <name val="Arial Narrow"/>
      <family val="2"/>
    </font>
    <font>
      <i/>
      <u/>
      <sz val="11"/>
      <color theme="1"/>
      <name val="Arial Narrow"/>
      <family val="2"/>
    </font>
    <font>
      <b/>
      <i/>
      <u/>
      <sz val="11"/>
      <name val="Arial Narrow"/>
      <family val="2"/>
    </font>
    <font>
      <sz val="11"/>
      <name val="Arial Narrow"/>
      <family val="2"/>
    </font>
    <font>
      <sz val="11"/>
      <color theme="3"/>
      <name val="Arial Narrow"/>
      <family val="2"/>
    </font>
    <font>
      <b/>
      <i/>
      <sz val="11"/>
      <name val="Arial Narrow"/>
      <family val="2"/>
    </font>
    <font>
      <b/>
      <sz val="11"/>
      <name val="Arial Narrow"/>
      <family val="2"/>
    </font>
    <font>
      <b/>
      <sz val="9"/>
      <color theme="1"/>
      <name val="Arial Narrow"/>
      <family val="2"/>
    </font>
    <font>
      <b/>
      <sz val="9"/>
      <color rgb="FFFF0000"/>
      <name val="Arial Narrow"/>
      <family val="2"/>
    </font>
    <font>
      <b/>
      <sz val="8"/>
      <color theme="1"/>
      <name val="Arial Narrow"/>
      <family val="2"/>
    </font>
    <font>
      <sz val="8"/>
      <name val="Arial Narrow"/>
      <family val="2"/>
    </font>
    <font>
      <b/>
      <sz val="10"/>
      <color theme="1"/>
      <name val="Arial Narrow"/>
      <family val="2"/>
    </font>
    <font>
      <sz val="9"/>
      <color theme="1"/>
      <name val="Arial Narrow"/>
      <family val="2"/>
    </font>
    <font>
      <sz val="9"/>
      <name val="Arial Narrow"/>
      <family val="2"/>
    </font>
    <font>
      <b/>
      <sz val="9"/>
      <name val="Arial Narrow"/>
      <family val="2"/>
    </font>
    <font>
      <b/>
      <i/>
      <sz val="9"/>
      <color theme="1"/>
      <name val="Arial Narrow"/>
      <family val="2"/>
    </font>
    <font>
      <b/>
      <sz val="12"/>
      <name val="Arial Narrow"/>
      <family val="2"/>
    </font>
    <font>
      <sz val="10"/>
      <color theme="1"/>
      <name val="Arial Narrow"/>
      <family val="2"/>
    </font>
    <font>
      <b/>
      <i/>
      <sz val="10"/>
      <color theme="1"/>
      <name val="Arial Narrow"/>
      <family val="2"/>
    </font>
    <font>
      <b/>
      <i/>
      <sz val="10"/>
      <name val="Arial Narrow"/>
      <family val="2"/>
    </font>
    <font>
      <sz val="9"/>
      <color rgb="FF000000"/>
      <name val="Arial Narrow"/>
      <family val="2"/>
    </font>
    <font>
      <sz val="11"/>
      <color theme="1"/>
      <name val="Arial Narrow"/>
      <family val="2"/>
    </font>
    <font>
      <i/>
      <u/>
      <sz val="10"/>
      <color theme="1"/>
      <name val="Arial Narrow"/>
      <family val="2"/>
    </font>
    <font>
      <sz val="11"/>
      <color theme="0"/>
      <name val="Arial Narrow"/>
      <family val="2"/>
    </font>
    <font>
      <b/>
      <i/>
      <vertAlign val="superscript"/>
      <sz val="11"/>
      <color theme="1"/>
      <name val="Arial Narrow"/>
      <family val="2"/>
    </font>
    <font>
      <b/>
      <sz val="11"/>
      <color rgb="FFFF0000"/>
      <name val="Arial Narrow"/>
      <family val="2"/>
    </font>
    <font>
      <b/>
      <sz val="14"/>
      <color rgb="FF000000"/>
      <name val="Arial Narrow"/>
      <family val="2"/>
    </font>
    <font>
      <b/>
      <sz val="12"/>
      <color rgb="FF000000"/>
      <name val="Arial Narrow"/>
      <family val="2"/>
    </font>
    <font>
      <b/>
      <sz val="11"/>
      <color rgb="FF000000"/>
      <name val="Arial Narrow"/>
      <family val="2"/>
    </font>
    <font>
      <b/>
      <sz val="10"/>
      <color rgb="FFFF0000"/>
      <name val="Arial Narrow"/>
      <family val="2"/>
    </font>
    <font>
      <b/>
      <sz val="10"/>
      <color rgb="FF000000"/>
      <name val="Arial Narrow"/>
      <family val="2"/>
    </font>
    <font>
      <sz val="9"/>
      <color theme="3"/>
      <name val="Arial Narrow"/>
      <family val="2"/>
    </font>
    <font>
      <b/>
      <i/>
      <u/>
      <sz val="10"/>
      <name val="Arial Narrow"/>
      <family val="2"/>
    </font>
    <font>
      <sz val="8"/>
      <color rgb="FF000000"/>
      <name val="Arial Narrow"/>
      <family val="2"/>
    </font>
    <font>
      <b/>
      <sz val="16"/>
      <color theme="1"/>
      <name val="Arial Narrow"/>
      <family val="2"/>
    </font>
  </fonts>
  <fills count="49">
    <fill>
      <patternFill patternType="none"/>
    </fill>
    <fill>
      <patternFill patternType="gray125"/>
    </fill>
    <fill>
      <patternFill patternType="solid">
        <fgColor theme="0"/>
        <bgColor indexed="64"/>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theme="0" tint="-4.9989318521683403E-2"/>
        <bgColor indexed="64"/>
      </patternFill>
    </fill>
    <fill>
      <patternFill patternType="solid">
        <fgColor rgb="FFFFFFFF"/>
        <bgColor indexed="64"/>
      </patternFill>
    </fill>
    <fill>
      <patternFill patternType="solid">
        <fgColor indexed="45"/>
        <bgColor indexed="45"/>
      </patternFill>
    </fill>
    <fill>
      <patternFill patternType="solid">
        <fgColor indexed="9"/>
        <b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solid">
        <fgColor indexed="26"/>
        <b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style="medium">
        <color rgb="FF218905"/>
      </right>
      <top/>
      <bottom/>
      <diagonal/>
    </border>
    <border>
      <left style="medium">
        <color rgb="FF218905"/>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rgb="FF218905"/>
      </left>
      <right style="medium">
        <color rgb="FF218905"/>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double">
        <color auto="1"/>
      </bottom>
      <diagonal/>
    </border>
    <border>
      <left/>
      <right/>
      <top/>
      <bottom style="double">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right style="medium">
        <color rgb="FF000000"/>
      </right>
      <top style="medium">
        <color indexed="64"/>
      </top>
      <bottom/>
      <diagonal/>
    </border>
    <border>
      <left/>
      <right style="medium">
        <color rgb="FF000000"/>
      </right>
      <top/>
      <bottom/>
      <diagonal/>
    </border>
    <border>
      <left/>
      <right style="medium">
        <color indexed="64"/>
      </right>
      <top style="thin">
        <color indexed="64"/>
      </top>
      <bottom style="thin">
        <color indexed="64"/>
      </bottom>
      <diagonal/>
    </border>
    <border>
      <left/>
      <right style="medium">
        <color rgb="FF000000"/>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63">
    <xf numFmtId="0" fontId="0" fillId="0" borderId="0"/>
    <xf numFmtId="0" fontId="16" fillId="0" borderId="0"/>
    <xf numFmtId="166" fontId="26" fillId="0" borderId="0" applyFont="0" applyFill="0" applyBorder="0" applyAlignment="0" applyProtection="0"/>
    <xf numFmtId="166" fontId="15" fillId="0" borderId="0" applyFont="0" applyFill="0" applyBorder="0" applyAlignment="0" applyProtection="0"/>
    <xf numFmtId="0" fontId="15" fillId="0" borderId="0"/>
    <xf numFmtId="0" fontId="15" fillId="0" borderId="0"/>
    <xf numFmtId="0" fontId="15" fillId="0" borderId="0"/>
    <xf numFmtId="0" fontId="15" fillId="0" borderId="0"/>
    <xf numFmtId="0" fontId="27" fillId="0" borderId="0"/>
    <xf numFmtId="0" fontId="18" fillId="0" borderId="0"/>
    <xf numFmtId="0" fontId="18" fillId="0" borderId="0"/>
    <xf numFmtId="4" fontId="28" fillId="3" borderId="9" applyNumberFormat="0" applyProtection="0">
      <alignment vertical="center"/>
    </xf>
    <xf numFmtId="4" fontId="29" fillId="3" borderId="9" applyNumberFormat="0" applyProtection="0">
      <alignment vertical="center"/>
    </xf>
    <xf numFmtId="4" fontId="28" fillId="3" borderId="9" applyNumberFormat="0" applyProtection="0">
      <alignment horizontal="left" vertical="center" indent="1"/>
    </xf>
    <xf numFmtId="0" fontId="28" fillId="3" borderId="9" applyNumberFormat="0" applyProtection="0">
      <alignment horizontal="left" vertical="top" indent="1"/>
    </xf>
    <xf numFmtId="4" fontId="28" fillId="4" borderId="0" applyNumberFormat="0" applyProtection="0">
      <alignment horizontal="left" vertical="center" indent="1"/>
    </xf>
    <xf numFmtId="4" fontId="30" fillId="5" borderId="9" applyNumberFormat="0" applyProtection="0">
      <alignment horizontal="right" vertical="center"/>
    </xf>
    <xf numFmtId="4" fontId="30" fillId="6" borderId="9" applyNumberFormat="0" applyProtection="0">
      <alignment horizontal="right" vertical="center"/>
    </xf>
    <xf numFmtId="4" fontId="30" fillId="7" borderId="9" applyNumberFormat="0" applyProtection="0">
      <alignment horizontal="right" vertical="center"/>
    </xf>
    <xf numFmtId="4" fontId="30" fillId="8" borderId="9" applyNumberFormat="0" applyProtection="0">
      <alignment horizontal="right" vertical="center"/>
    </xf>
    <xf numFmtId="4" fontId="30" fillId="9" borderId="9" applyNumberFormat="0" applyProtection="0">
      <alignment horizontal="right" vertical="center"/>
    </xf>
    <xf numFmtId="4" fontId="30" fillId="10" borderId="9" applyNumberFormat="0" applyProtection="0">
      <alignment horizontal="right" vertical="center"/>
    </xf>
    <xf numFmtId="4" fontId="30" fillId="11" borderId="9" applyNumberFormat="0" applyProtection="0">
      <alignment horizontal="right" vertical="center"/>
    </xf>
    <xf numFmtId="4" fontId="30" fillId="12" borderId="9" applyNumberFormat="0" applyProtection="0">
      <alignment horizontal="right" vertical="center"/>
    </xf>
    <xf numFmtId="4" fontId="30" fillId="13" borderId="9" applyNumberFormat="0" applyProtection="0">
      <alignment horizontal="right" vertical="center"/>
    </xf>
    <xf numFmtId="4" fontId="28" fillId="14" borderId="10" applyNumberFormat="0" applyProtection="0">
      <alignment horizontal="left" vertical="center" indent="1"/>
    </xf>
    <xf numFmtId="4" fontId="30" fillId="15" borderId="0" applyNumberFormat="0" applyProtection="0">
      <alignment horizontal="left" vertical="center" indent="1"/>
    </xf>
    <xf numFmtId="4" fontId="31" fillId="16" borderId="0" applyNumberFormat="0" applyProtection="0">
      <alignment horizontal="left" vertical="center" indent="1"/>
    </xf>
    <xf numFmtId="4" fontId="30" fillId="4" borderId="9" applyNumberFormat="0" applyProtection="0">
      <alignment horizontal="right" vertical="center"/>
    </xf>
    <xf numFmtId="4" fontId="30" fillId="15" borderId="0" applyNumberFormat="0" applyProtection="0">
      <alignment horizontal="left" vertical="center" indent="1"/>
    </xf>
    <xf numFmtId="4" fontId="30" fillId="4" borderId="0" applyNumberFormat="0" applyProtection="0">
      <alignment horizontal="left" vertical="center" indent="1"/>
    </xf>
    <xf numFmtId="0" fontId="18" fillId="16" borderId="9" applyNumberFormat="0" applyProtection="0">
      <alignment horizontal="left" vertical="center" indent="1"/>
    </xf>
    <xf numFmtId="0" fontId="18" fillId="16" borderId="9" applyNumberFormat="0" applyProtection="0">
      <alignment horizontal="left" vertical="top" indent="1"/>
    </xf>
    <xf numFmtId="0" fontId="18" fillId="4" borderId="9" applyNumberFormat="0" applyProtection="0">
      <alignment horizontal="left" vertical="center" indent="1"/>
    </xf>
    <xf numFmtId="0" fontId="18" fillId="4" borderId="9" applyNumberFormat="0" applyProtection="0">
      <alignment horizontal="left" vertical="top" indent="1"/>
    </xf>
    <xf numFmtId="0" fontId="18" fillId="17" borderId="9" applyNumberFormat="0" applyProtection="0">
      <alignment horizontal="left" vertical="center" indent="1"/>
    </xf>
    <xf numFmtId="0" fontId="18" fillId="17" borderId="9" applyNumberFormat="0" applyProtection="0">
      <alignment horizontal="left" vertical="top" indent="1"/>
    </xf>
    <xf numFmtId="0" fontId="18" fillId="15" borderId="9" applyNumberFormat="0" applyProtection="0">
      <alignment horizontal="left" vertical="center" indent="1"/>
    </xf>
    <xf numFmtId="0" fontId="18" fillId="15" borderId="9" applyNumberFormat="0" applyProtection="0">
      <alignment horizontal="left" vertical="top" indent="1"/>
    </xf>
    <xf numFmtId="0" fontId="18" fillId="18" borderId="11" applyNumberFormat="0">
      <protection locked="0"/>
    </xf>
    <xf numFmtId="4" fontId="30" fillId="19" borderId="9" applyNumberFormat="0" applyProtection="0">
      <alignment vertical="center"/>
    </xf>
    <xf numFmtId="4" fontId="32" fillId="19" borderId="9" applyNumberFormat="0" applyProtection="0">
      <alignment vertical="center"/>
    </xf>
    <xf numFmtId="4" fontId="30" fillId="19" borderId="9" applyNumberFormat="0" applyProtection="0">
      <alignment horizontal="left" vertical="center" indent="1"/>
    </xf>
    <xf numFmtId="0" fontId="30" fillId="19" borderId="9" applyNumberFormat="0" applyProtection="0">
      <alignment horizontal="left" vertical="top" indent="1"/>
    </xf>
    <xf numFmtId="4" fontId="30" fillId="15" borderId="9" applyNumberFormat="0" applyProtection="0">
      <alignment horizontal="right" vertical="center"/>
    </xf>
    <xf numFmtId="4" fontId="32" fillId="15" borderId="9" applyNumberFormat="0" applyProtection="0">
      <alignment horizontal="right" vertical="center"/>
    </xf>
    <xf numFmtId="4" fontId="30" fillId="4" borderId="9" applyNumberFormat="0" applyProtection="0">
      <alignment horizontal="left" vertical="center" indent="1"/>
    </xf>
    <xf numFmtId="0" fontId="30" fillId="4" borderId="9" applyNumberFormat="0" applyProtection="0">
      <alignment horizontal="left" vertical="top" indent="1"/>
    </xf>
    <xf numFmtId="4" fontId="33" fillId="20" borderId="0" applyNumberFormat="0" applyProtection="0">
      <alignment horizontal="left" vertical="center" indent="1"/>
    </xf>
    <xf numFmtId="4" fontId="34" fillId="15" borderId="9" applyNumberFormat="0" applyProtection="0">
      <alignment horizontal="right" vertical="center"/>
    </xf>
    <xf numFmtId="0" fontId="35" fillId="0" borderId="0" applyNumberFormat="0" applyFill="0" applyBorder="0" applyAlignment="0" applyProtection="0"/>
    <xf numFmtId="166" fontId="18" fillId="0" borderId="0" applyFont="0" applyFill="0" applyBorder="0" applyAlignment="0" applyProtection="0"/>
    <xf numFmtId="0" fontId="14" fillId="0" borderId="0"/>
    <xf numFmtId="0" fontId="14" fillId="0" borderId="0"/>
    <xf numFmtId="0" fontId="14" fillId="0" borderId="0"/>
    <xf numFmtId="0" fontId="14" fillId="0" borderId="0"/>
    <xf numFmtId="0" fontId="18" fillId="0" borderId="0"/>
    <xf numFmtId="166" fontId="18" fillId="0" borderId="0" applyFont="0" applyFill="0" applyBorder="0" applyAlignment="0" applyProtection="0"/>
    <xf numFmtId="0" fontId="14" fillId="0" borderId="0"/>
    <xf numFmtId="0" fontId="52" fillId="0" borderId="40" applyNumberFormat="0" applyFill="0" applyAlignment="0" applyProtection="0"/>
    <xf numFmtId="0" fontId="53" fillId="0" borderId="41" applyNumberFormat="0" applyFill="0" applyAlignment="0" applyProtection="0"/>
    <xf numFmtId="0" fontId="54" fillId="0" borderId="42" applyNumberFormat="0" applyFill="0" applyAlignment="0" applyProtection="0"/>
    <xf numFmtId="0" fontId="54" fillId="0" borderId="0" applyNumberFormat="0" applyFill="0" applyBorder="0" applyAlignment="0" applyProtection="0"/>
    <xf numFmtId="0" fontId="51" fillId="26" borderId="0" applyNumberFormat="0" applyBorder="0" applyAlignment="0" applyProtection="0"/>
    <xf numFmtId="0" fontId="47" fillId="23" borderId="0" applyNumberFormat="0" applyBorder="0" applyAlignment="0" applyProtection="0"/>
    <xf numFmtId="0" fontId="57" fillId="27" borderId="0" applyNumberFormat="0" applyBorder="0" applyAlignment="0" applyProtection="0"/>
    <xf numFmtId="0" fontId="55" fillId="27" borderId="38" applyNumberFormat="0" applyAlignment="0" applyProtection="0"/>
    <xf numFmtId="0" fontId="58" fillId="24" borderId="45" applyNumberFormat="0" applyAlignment="0" applyProtection="0"/>
    <xf numFmtId="0" fontId="48" fillId="24" borderId="38" applyNumberFormat="0" applyAlignment="0" applyProtection="0"/>
    <xf numFmtId="0" fontId="56" fillId="0" borderId="43" applyNumberFormat="0" applyFill="0" applyAlignment="0" applyProtection="0"/>
    <xf numFmtId="0" fontId="49" fillId="25" borderId="39" applyNumberFormat="0" applyAlignment="0" applyProtection="0"/>
    <xf numFmtId="0" fontId="60" fillId="0" borderId="0" applyNumberFormat="0" applyFill="0" applyBorder="0" applyAlignment="0" applyProtection="0"/>
    <xf numFmtId="0" fontId="18" fillId="28" borderId="44" applyNumberFormat="0" applyFont="0" applyAlignment="0" applyProtection="0"/>
    <xf numFmtId="0" fontId="50" fillId="0" borderId="0" applyNumberFormat="0" applyFill="0" applyBorder="0" applyAlignment="0" applyProtection="0"/>
    <xf numFmtId="0" fontId="59" fillId="0" borderId="46" applyNumberFormat="0" applyFill="0" applyAlignment="0" applyProtection="0"/>
    <xf numFmtId="4" fontId="26" fillId="5" borderId="9" applyNumberFormat="0" applyProtection="0">
      <alignment horizontal="right" vertical="center"/>
    </xf>
    <xf numFmtId="4" fontId="26" fillId="6" borderId="9" applyNumberFormat="0" applyProtection="0">
      <alignment horizontal="right" vertical="center"/>
    </xf>
    <xf numFmtId="4" fontId="26" fillId="7" borderId="9" applyNumberFormat="0" applyProtection="0">
      <alignment horizontal="right" vertical="center"/>
    </xf>
    <xf numFmtId="4" fontId="26" fillId="8" borderId="9" applyNumberFormat="0" applyProtection="0">
      <alignment horizontal="right" vertical="center"/>
    </xf>
    <xf numFmtId="4" fontId="26" fillId="9" borderId="9" applyNumberFormat="0" applyProtection="0">
      <alignment horizontal="right" vertical="center"/>
    </xf>
    <xf numFmtId="4" fontId="26" fillId="10" borderId="9" applyNumberFormat="0" applyProtection="0">
      <alignment horizontal="right" vertical="center"/>
    </xf>
    <xf numFmtId="4" fontId="26" fillId="11" borderId="9" applyNumberFormat="0" applyProtection="0">
      <alignment horizontal="right" vertical="center"/>
    </xf>
    <xf numFmtId="4" fontId="26" fillId="12" borderId="9" applyNumberFormat="0" applyProtection="0">
      <alignment horizontal="right" vertical="center"/>
    </xf>
    <xf numFmtId="4" fontId="26" fillId="13" borderId="9" applyNumberFormat="0" applyProtection="0">
      <alignment horizontal="right" vertical="center"/>
    </xf>
    <xf numFmtId="4" fontId="26" fillId="15" borderId="0" applyNumberFormat="0" applyProtection="0">
      <alignment horizontal="left" vertical="center" indent="1"/>
    </xf>
    <xf numFmtId="4" fontId="26" fillId="4" borderId="9" applyNumberFormat="0" applyProtection="0">
      <alignment horizontal="right" vertical="center"/>
    </xf>
    <xf numFmtId="4" fontId="26" fillId="15" borderId="0" applyNumberFormat="0" applyProtection="0">
      <alignment horizontal="left" vertical="center" indent="1"/>
    </xf>
    <xf numFmtId="4" fontId="26" fillId="4" borderId="0" applyNumberFormat="0" applyProtection="0">
      <alignment horizontal="left" vertical="center" indent="1"/>
    </xf>
    <xf numFmtId="4" fontId="26" fillId="19" borderId="9" applyNumberFormat="0" applyProtection="0">
      <alignment vertical="center"/>
    </xf>
    <xf numFmtId="4" fontId="26" fillId="19" borderId="9" applyNumberFormat="0" applyProtection="0">
      <alignment horizontal="left" vertical="center" indent="1"/>
    </xf>
    <xf numFmtId="0" fontId="26" fillId="19" borderId="9" applyNumberFormat="0" applyProtection="0">
      <alignment horizontal="left" vertical="top" indent="1"/>
    </xf>
    <xf numFmtId="4" fontId="26" fillId="15" borderId="9" applyNumberFormat="0" applyProtection="0">
      <alignment horizontal="right" vertical="center"/>
    </xf>
    <xf numFmtId="4" fontId="26" fillId="4" borderId="9" applyNumberFormat="0" applyProtection="0">
      <alignment horizontal="left" vertical="center" indent="1"/>
    </xf>
    <xf numFmtId="0" fontId="26" fillId="4" borderId="9" applyNumberFormat="0" applyProtection="0">
      <alignment horizontal="left" vertical="top" indent="1"/>
    </xf>
    <xf numFmtId="0" fontId="13" fillId="0" borderId="0"/>
    <xf numFmtId="0" fontId="13" fillId="0" borderId="0"/>
    <xf numFmtId="0" fontId="13" fillId="0" borderId="0"/>
    <xf numFmtId="0" fontId="13" fillId="0" borderId="0"/>
    <xf numFmtId="0" fontId="13" fillId="0" borderId="0"/>
    <xf numFmtId="166" fontId="13" fillId="0" borderId="0" applyFont="0" applyFill="0" applyBorder="0" applyAlignment="0" applyProtection="0"/>
    <xf numFmtId="0" fontId="61" fillId="0" borderId="0"/>
    <xf numFmtId="0" fontId="12" fillId="0" borderId="0"/>
    <xf numFmtId="0" fontId="18" fillId="0" borderId="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38"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0"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4"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46"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39"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1"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3"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5"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11" fillId="47" borderId="0" applyNumberFormat="0" applyBorder="0" applyAlignment="0" applyProtection="0"/>
    <xf numFmtId="0" fontId="65" fillId="29" borderId="0" applyNumberFormat="0" applyBorder="0" applyAlignment="0" applyProtection="0"/>
    <xf numFmtId="0" fontId="51" fillId="26" borderId="0" applyNumberFormat="0" applyBorder="0" applyAlignment="0" applyProtection="0"/>
    <xf numFmtId="0" fontId="70" fillId="33" borderId="50" applyNumberFormat="0" applyAlignment="0" applyProtection="0"/>
    <xf numFmtId="0" fontId="48" fillId="24" borderId="38" applyNumberFormat="0" applyAlignment="0" applyProtection="0"/>
    <xf numFmtId="0" fontId="72" fillId="34" borderId="53" applyNumberFormat="0" applyAlignment="0" applyProtection="0"/>
    <xf numFmtId="0" fontId="49" fillId="25" borderId="39" applyNumberFormat="0" applyAlignment="0" applyProtection="0"/>
    <xf numFmtId="0" fontId="71" fillId="0" borderId="52" applyNumberFormat="0" applyFill="0" applyAlignment="0" applyProtection="0"/>
    <xf numFmtId="0" fontId="56" fillId="0" borderId="43" applyNumberFormat="0" applyFill="0" applyAlignment="0" applyProtection="0"/>
    <xf numFmtId="0" fontId="64" fillId="0" borderId="0" applyNumberFormat="0" applyFill="0" applyBorder="0" applyAlignment="0" applyProtection="0"/>
    <xf numFmtId="0" fontId="54" fillId="0" borderId="0" applyNumberFormat="0" applyFill="0" applyBorder="0" applyAlignment="0" applyProtection="0"/>
    <xf numFmtId="0" fontId="68" fillId="32" borderId="50" applyNumberFormat="0" applyAlignment="0" applyProtection="0"/>
    <xf numFmtId="0" fontId="55" fillId="27" borderId="38" applyNumberFormat="0" applyAlignment="0" applyProtection="0"/>
    <xf numFmtId="0" fontId="66" fillId="30" borderId="0" applyNumberFormat="0" applyBorder="0" applyAlignment="0" applyProtection="0"/>
    <xf numFmtId="0" fontId="47" fillId="23" borderId="0" applyNumberFormat="0" applyBorder="0" applyAlignment="0" applyProtection="0"/>
    <xf numFmtId="0" fontId="67" fillId="31" borderId="0" applyNumberFormat="0" applyBorder="0" applyAlignment="0" applyProtection="0"/>
    <xf numFmtId="0" fontId="57" fillId="27" borderId="0" applyNumberFormat="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35" borderId="54" applyNumberFormat="0" applyFont="0" applyAlignment="0" applyProtection="0"/>
    <xf numFmtId="0" fontId="11" fillId="35" borderId="54" applyNumberFormat="0" applyFont="0" applyAlignment="0" applyProtection="0"/>
    <xf numFmtId="0" fontId="11" fillId="35" borderId="54" applyNumberFormat="0" applyFont="0" applyAlignment="0" applyProtection="0"/>
    <xf numFmtId="0" fontId="11" fillId="35" borderId="54" applyNumberFormat="0" applyFont="0" applyAlignment="0" applyProtection="0"/>
    <xf numFmtId="0" fontId="18" fillId="28" borderId="44" applyNumberFormat="0" applyFont="0" applyAlignment="0" applyProtection="0"/>
    <xf numFmtId="0" fontId="11" fillId="35" borderId="54" applyNumberFormat="0" applyFont="0" applyAlignment="0" applyProtection="0"/>
    <xf numFmtId="0" fontId="11" fillId="35" borderId="54" applyNumberFormat="0" applyFont="0" applyAlignment="0" applyProtection="0"/>
    <xf numFmtId="0" fontId="69" fillId="33" borderId="51" applyNumberFormat="0" applyAlignment="0" applyProtection="0"/>
    <xf numFmtId="0" fontId="58" fillId="24" borderId="45" applyNumberFormat="0" applyAlignment="0" applyProtection="0"/>
    <xf numFmtId="4" fontId="26" fillId="15" borderId="0" applyNumberFormat="0" applyProtection="0">
      <alignment horizontal="left" vertical="center" indent="1"/>
    </xf>
    <xf numFmtId="4" fontId="26" fillId="4" borderId="0" applyNumberFormat="0" applyProtection="0">
      <alignment horizontal="left" vertical="center" indent="1"/>
    </xf>
    <xf numFmtId="0" fontId="73" fillId="0" borderId="0" applyNumberFormat="0" applyFill="0" applyBorder="0" applyAlignment="0" applyProtection="0"/>
    <xf numFmtId="0" fontId="60" fillId="0" borderId="0" applyNumberFormat="0" applyFill="0" applyBorder="0" applyAlignment="0" applyProtection="0"/>
    <xf numFmtId="0" fontId="74" fillId="0" borderId="0" applyNumberFormat="0" applyFill="0" applyBorder="0" applyAlignment="0" applyProtection="0"/>
    <xf numFmtId="0" fontId="50" fillId="0" borderId="0" applyNumberFormat="0" applyFill="0" applyBorder="0" applyAlignment="0" applyProtection="0"/>
    <xf numFmtId="0" fontId="62" fillId="0" borderId="47" applyNumberFormat="0" applyFill="0" applyAlignment="0" applyProtection="0"/>
    <xf numFmtId="0" fontId="52" fillId="0" borderId="40" applyNumberFormat="0" applyFill="0" applyAlignment="0" applyProtection="0"/>
    <xf numFmtId="0" fontId="63" fillId="0" borderId="48" applyNumberFormat="0" applyFill="0" applyAlignment="0" applyProtection="0"/>
    <xf numFmtId="0" fontId="53" fillId="0" borderId="41" applyNumberFormat="0" applyFill="0" applyAlignment="0" applyProtection="0"/>
    <xf numFmtId="0" fontId="64" fillId="0" borderId="49" applyNumberFormat="0" applyFill="0" applyAlignment="0" applyProtection="0"/>
    <xf numFmtId="0" fontId="54" fillId="0" borderId="42" applyNumberFormat="0" applyFill="0" applyAlignment="0" applyProtection="0"/>
    <xf numFmtId="0" fontId="75" fillId="0" borderId="0" applyNumberFormat="0" applyFill="0" applyBorder="0" applyAlignment="0" applyProtection="0"/>
    <xf numFmtId="0" fontId="36" fillId="0" borderId="55" applyNumberFormat="0" applyFill="0" applyAlignment="0" applyProtection="0"/>
    <xf numFmtId="0" fontId="59" fillId="0" borderId="46" applyNumberFormat="0" applyFill="0" applyAlignment="0" applyProtection="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166" fontId="8"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7" fillId="0" borderId="0"/>
    <xf numFmtId="0" fontId="7" fillId="0" borderId="0"/>
    <xf numFmtId="166" fontId="7" fillId="0" borderId="0" applyFont="0" applyFill="0" applyBorder="0" applyAlignment="0" applyProtection="0"/>
    <xf numFmtId="0" fontId="80" fillId="0" borderId="0"/>
    <xf numFmtId="166" fontId="18" fillId="0" borderId="0" applyFont="0" applyFill="0" applyBorder="0" applyAlignment="0" applyProtection="0"/>
    <xf numFmtId="0" fontId="6" fillId="0" borderId="0"/>
    <xf numFmtId="0" fontId="6" fillId="0" borderId="0"/>
    <xf numFmtId="165" fontId="18" fillId="0" borderId="0" applyFont="0" applyFill="0" applyBorder="0" applyAlignment="0" applyProtection="0"/>
    <xf numFmtId="0" fontId="52" fillId="0" borderId="40" applyNumberFormat="0" applyFill="0" applyAlignment="0" applyProtection="0"/>
    <xf numFmtId="0" fontId="5" fillId="0" borderId="0"/>
    <xf numFmtId="0" fontId="5" fillId="0" borderId="0"/>
    <xf numFmtId="0" fontId="5" fillId="0" borderId="0"/>
    <xf numFmtId="0" fontId="5" fillId="0" borderId="0"/>
    <xf numFmtId="0" fontId="18" fillId="0" borderId="0"/>
    <xf numFmtId="0" fontId="81" fillId="0" borderId="0"/>
    <xf numFmtId="0" fontId="82" fillId="0" borderId="0" applyNumberFormat="0" applyFill="0" applyBorder="0" applyAlignment="0" applyProtection="0"/>
    <xf numFmtId="0" fontId="81" fillId="16" borderId="9" applyNumberFormat="0" applyProtection="0">
      <alignment horizontal="left" vertical="center" indent="1"/>
    </xf>
    <xf numFmtId="0" fontId="81" fillId="16" borderId="9" applyNumberFormat="0" applyProtection="0">
      <alignment horizontal="left" vertical="top" indent="1"/>
    </xf>
    <xf numFmtId="0" fontId="81" fillId="4" borderId="9" applyNumberFormat="0" applyProtection="0">
      <alignment horizontal="left" vertical="center" indent="1"/>
    </xf>
    <xf numFmtId="0" fontId="81" fillId="4" borderId="9" applyNumberFormat="0" applyProtection="0">
      <alignment horizontal="left" vertical="top" indent="1"/>
    </xf>
    <xf numFmtId="0" fontId="81" fillId="17" borderId="9" applyNumberFormat="0" applyProtection="0">
      <alignment horizontal="left" vertical="center" indent="1"/>
    </xf>
    <xf numFmtId="0" fontId="81" fillId="17" borderId="9" applyNumberFormat="0" applyProtection="0">
      <alignment horizontal="left" vertical="top" indent="1"/>
    </xf>
    <xf numFmtId="0" fontId="81" fillId="15" borderId="9" applyNumberFormat="0" applyProtection="0">
      <alignment horizontal="left" vertical="center" indent="1"/>
    </xf>
    <xf numFmtId="0" fontId="81" fillId="15" borderId="9" applyNumberFormat="0" applyProtection="0">
      <alignment horizontal="left" vertical="top" indent="1"/>
    </xf>
    <xf numFmtId="0" fontId="81" fillId="18" borderId="11" applyNumberFormat="0">
      <protection locked="0"/>
    </xf>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3" fillId="0" borderId="0"/>
    <xf numFmtId="0" fontId="3" fillId="0" borderId="0"/>
    <xf numFmtId="0" fontId="2" fillId="0" borderId="0"/>
    <xf numFmtId="166" fontId="2" fillId="0" borderId="0" applyFont="0" applyFill="0" applyBorder="0" applyAlignment="0" applyProtection="0"/>
    <xf numFmtId="0" fontId="1" fillId="0" borderId="0"/>
    <xf numFmtId="0" fontId="1" fillId="0" borderId="0"/>
  </cellStyleXfs>
  <cellXfs count="944">
    <xf numFmtId="0" fontId="0" fillId="0" borderId="0" xfId="0"/>
    <xf numFmtId="3" fontId="0" fillId="0" borderId="0" xfId="0" applyNumberFormat="1"/>
    <xf numFmtId="0" fontId="0" fillId="0" borderId="0" xfId="0" applyFont="1"/>
    <xf numFmtId="0" fontId="37" fillId="0" borderId="0" xfId="0" quotePrefix="1" applyFont="1" applyAlignment="1"/>
    <xf numFmtId="0" fontId="37" fillId="2" borderId="0" xfId="0" applyFont="1" applyFill="1"/>
    <xf numFmtId="0" fontId="37" fillId="0" borderId="0" xfId="0" quotePrefix="1" applyNumberFormat="1" applyFont="1" applyAlignment="1"/>
    <xf numFmtId="0" fontId="38" fillId="0" borderId="0" xfId="0" applyFont="1"/>
    <xf numFmtId="0" fontId="38" fillId="0" borderId="0" xfId="0" quotePrefix="1" applyFont="1" applyAlignment="1"/>
    <xf numFmtId="0" fontId="38" fillId="2" borderId="0" xfId="0" applyFont="1" applyFill="1"/>
    <xf numFmtId="0" fontId="38" fillId="0" borderId="0" xfId="0" quotePrefix="1" applyNumberFormat="1" applyFont="1" applyAlignment="1"/>
    <xf numFmtId="0" fontId="23" fillId="0" borderId="0" xfId="0" applyFont="1"/>
    <xf numFmtId="0" fontId="23" fillId="0" borderId="0" xfId="0" applyFont="1" applyFill="1"/>
    <xf numFmtId="4" fontId="23" fillId="0" borderId="0" xfId="0" applyNumberFormat="1" applyFont="1"/>
    <xf numFmtId="166" fontId="23" fillId="0" borderId="0" xfId="51" applyFont="1"/>
    <xf numFmtId="3" fontId="23" fillId="0" borderId="0" xfId="0" applyNumberFormat="1" applyFont="1"/>
    <xf numFmtId="0" fontId="23" fillId="2" borderId="0" xfId="0" applyFont="1" applyFill="1"/>
    <xf numFmtId="0" fontId="20" fillId="2" borderId="14" xfId="0" applyFont="1" applyFill="1" applyBorder="1" applyAlignment="1">
      <alignment horizontal="left" vertical="center" wrapText="1"/>
    </xf>
    <xf numFmtId="0" fontId="20" fillId="2" borderId="17" xfId="0" applyFont="1" applyFill="1" applyBorder="1" applyAlignment="1">
      <alignment horizontal="left" vertical="center" wrapText="1"/>
    </xf>
    <xf numFmtId="0" fontId="41" fillId="2" borderId="14" xfId="0" applyFont="1" applyFill="1" applyBorder="1" applyAlignment="1">
      <alignment horizontal="justify" vertical="center" wrapText="1"/>
    </xf>
    <xf numFmtId="0" fontId="41" fillId="2" borderId="7" xfId="0" applyFont="1" applyFill="1" applyBorder="1" applyAlignment="1">
      <alignment horizontal="justify" vertical="center" wrapText="1"/>
    </xf>
    <xf numFmtId="4" fontId="41" fillId="2" borderId="7" xfId="0" applyNumberFormat="1" applyFont="1" applyFill="1" applyBorder="1" applyAlignment="1">
      <alignment horizontal="right" vertical="center" wrapText="1"/>
    </xf>
    <xf numFmtId="0" fontId="40" fillId="2" borderId="0" xfId="0" applyFont="1" applyFill="1" applyBorder="1" applyAlignment="1">
      <alignment horizontal="justify" vertical="center" wrapText="1"/>
    </xf>
    <xf numFmtId="14" fontId="23" fillId="0" borderId="0" xfId="0" applyNumberFormat="1" applyFont="1"/>
    <xf numFmtId="0" fontId="23" fillId="0" borderId="0" xfId="0" quotePrefix="1" applyFont="1" applyAlignment="1"/>
    <xf numFmtId="0" fontId="21" fillId="2" borderId="5" xfId="0" applyFont="1" applyFill="1" applyBorder="1" applyAlignment="1">
      <alignment horizontal="left" vertical="center" wrapText="1"/>
    </xf>
    <xf numFmtId="0" fontId="20" fillId="2" borderId="14" xfId="0" applyFont="1" applyFill="1" applyBorder="1" applyAlignment="1">
      <alignment horizontal="center" vertical="center" wrapText="1"/>
    </xf>
    <xf numFmtId="3" fontId="46" fillId="0" borderId="17" xfId="0" applyNumberFormat="1" applyFont="1" applyBorder="1" applyAlignment="1">
      <alignment vertical="center"/>
    </xf>
    <xf numFmtId="169" fontId="20" fillId="2" borderId="8" xfId="0" applyNumberFormat="1" applyFont="1" applyFill="1" applyBorder="1" applyAlignment="1">
      <alignment horizontal="center" vertical="center" wrapText="1"/>
    </xf>
    <xf numFmtId="169" fontId="20" fillId="2" borderId="5"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17" xfId="0" applyFont="1" applyFill="1" applyBorder="1" applyAlignment="1">
      <alignment horizontal="center" vertical="center" wrapText="1"/>
    </xf>
    <xf numFmtId="3" fontId="20" fillId="2" borderId="17" xfId="0" applyNumberFormat="1" applyFont="1" applyFill="1" applyBorder="1" applyAlignment="1">
      <alignment horizontal="right" vertical="center" wrapText="1"/>
    </xf>
    <xf numFmtId="3" fontId="20" fillId="2" borderId="14" xfId="0" applyNumberFormat="1" applyFont="1" applyFill="1" applyBorder="1" applyAlignment="1">
      <alignment horizontal="right" vertical="center" wrapText="1"/>
    </xf>
    <xf numFmtId="4" fontId="20" fillId="2" borderId="17" xfId="0" applyNumberFormat="1" applyFont="1" applyFill="1" applyBorder="1" applyAlignment="1">
      <alignment horizontal="right" vertical="center" wrapText="1"/>
    </xf>
    <xf numFmtId="4" fontId="20" fillId="2" borderId="14" xfId="0" applyNumberFormat="1" applyFont="1" applyFill="1" applyBorder="1" applyAlignment="1">
      <alignment horizontal="right" vertical="center" wrapText="1"/>
    </xf>
    <xf numFmtId="0" fontId="0" fillId="0" borderId="0" xfId="0" applyFont="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24" fillId="0" borderId="0" xfId="0" applyFont="1" applyBorder="1" applyAlignment="1">
      <alignment vertical="center"/>
    </xf>
    <xf numFmtId="0" fontId="0" fillId="0" borderId="5" xfId="0" applyFont="1" applyBorder="1" applyAlignment="1">
      <alignment vertical="center"/>
    </xf>
    <xf numFmtId="0" fontId="23" fillId="0" borderId="0" xfId="0" applyFont="1" applyAlignment="1">
      <alignment vertical="center"/>
    </xf>
    <xf numFmtId="0" fontId="0" fillId="2" borderId="0" xfId="0" applyFont="1" applyFill="1"/>
    <xf numFmtId="0" fontId="43" fillId="2" borderId="19" xfId="55" applyFont="1" applyFill="1" applyBorder="1" applyAlignment="1">
      <alignment horizontal="center" vertical="center" wrapText="1"/>
    </xf>
    <xf numFmtId="0" fontId="43" fillId="2" borderId="19" xfId="54" applyFont="1" applyFill="1" applyBorder="1" applyAlignment="1">
      <alignment horizontal="center" vertical="center" wrapText="1"/>
    </xf>
    <xf numFmtId="0" fontId="0" fillId="2" borderId="18" xfId="0" applyFont="1" applyFill="1" applyBorder="1"/>
    <xf numFmtId="0" fontId="0" fillId="2" borderId="17" xfId="0" applyFont="1" applyFill="1" applyBorder="1"/>
    <xf numFmtId="0" fontId="43" fillId="2" borderId="19" xfId="55" applyFont="1" applyFill="1" applyBorder="1" applyAlignment="1">
      <alignment horizontal="center" vertical="center"/>
    </xf>
    <xf numFmtId="168" fontId="0" fillId="0" borderId="0" xfId="51" applyNumberFormat="1" applyFont="1" applyBorder="1" applyAlignment="1">
      <alignment vertical="center"/>
    </xf>
    <xf numFmtId="168" fontId="0" fillId="0" borderId="5" xfId="51" applyNumberFormat="1" applyFont="1" applyBorder="1" applyAlignment="1">
      <alignment vertical="center"/>
    </xf>
    <xf numFmtId="168" fontId="0" fillId="0" borderId="0" xfId="0" applyNumberFormat="1" applyFont="1" applyBorder="1" applyAlignment="1">
      <alignment vertical="center"/>
    </xf>
    <xf numFmtId="168" fontId="0" fillId="0" borderId="5" xfId="51" applyNumberFormat="1" applyFont="1" applyFill="1" applyBorder="1" applyAlignment="1">
      <alignment vertical="center"/>
    </xf>
    <xf numFmtId="168" fontId="0" fillId="0" borderId="0" xfId="51" applyNumberFormat="1" applyFont="1" applyFill="1" applyBorder="1" applyAlignment="1">
      <alignment vertical="center"/>
    </xf>
    <xf numFmtId="168" fontId="24" fillId="0" borderId="0" xfId="51" applyNumberFormat="1" applyFont="1" applyBorder="1" applyAlignment="1">
      <alignment horizontal="right" vertical="center"/>
    </xf>
    <xf numFmtId="168" fontId="24" fillId="0" borderId="5" xfId="51" applyNumberFormat="1" applyFont="1" applyBorder="1" applyAlignment="1">
      <alignment vertical="center"/>
    </xf>
    <xf numFmtId="168" fontId="24" fillId="0" borderId="57" xfId="51" applyNumberFormat="1" applyFont="1" applyBorder="1" applyAlignment="1">
      <alignment vertical="center"/>
    </xf>
    <xf numFmtId="168" fontId="24" fillId="0" borderId="58" xfId="51" applyNumberFormat="1" applyFont="1" applyBorder="1" applyAlignment="1">
      <alignment vertical="center"/>
    </xf>
    <xf numFmtId="3" fontId="77" fillId="0" borderId="0" xfId="0" applyNumberFormat="1" applyFont="1" applyFill="1" applyAlignment="1">
      <alignment horizontal="right" vertical="center"/>
    </xf>
    <xf numFmtId="3" fontId="77" fillId="0" borderId="5" xfId="0" applyNumberFormat="1" applyFont="1" applyFill="1" applyBorder="1" applyAlignment="1">
      <alignment horizontal="right" vertical="center"/>
    </xf>
    <xf numFmtId="168" fontId="77" fillId="0" borderId="0" xfId="51" applyNumberFormat="1" applyFont="1" applyFill="1" applyBorder="1" applyAlignment="1">
      <alignment horizontal="right" vertical="center"/>
    </xf>
    <xf numFmtId="168" fontId="77" fillId="0" borderId="5" xfId="51" applyNumberFormat="1" applyFont="1" applyFill="1" applyBorder="1" applyAlignment="1">
      <alignment vertical="center"/>
    </xf>
    <xf numFmtId="3" fontId="43" fillId="2" borderId="17" xfId="0" applyNumberFormat="1" applyFont="1" applyFill="1" applyBorder="1" applyAlignment="1">
      <alignment horizontal="right" vertical="center" wrapText="1"/>
    </xf>
    <xf numFmtId="3" fontId="43" fillId="2" borderId="0" xfId="0" applyNumberFormat="1" applyFont="1" applyFill="1" applyBorder="1" applyAlignment="1">
      <alignment horizontal="right" vertical="center" wrapText="1"/>
    </xf>
    <xf numFmtId="3" fontId="39" fillId="2" borderId="17" xfId="0" applyNumberFormat="1" applyFont="1" applyFill="1" applyBorder="1" applyAlignment="1">
      <alignment horizontal="right" vertical="center" wrapText="1"/>
    </xf>
    <xf numFmtId="3" fontId="39" fillId="2" borderId="5" xfId="0" applyNumberFormat="1" applyFont="1" applyFill="1" applyBorder="1" applyAlignment="1">
      <alignment horizontal="right" vertical="center" wrapText="1"/>
    </xf>
    <xf numFmtId="3" fontId="39" fillId="2" borderId="0" xfId="0" applyNumberFormat="1" applyFont="1" applyFill="1" applyBorder="1" applyAlignment="1">
      <alignment horizontal="right" vertical="center" wrapText="1"/>
    </xf>
    <xf numFmtId="3" fontId="46" fillId="2" borderId="17" xfId="0" applyNumberFormat="1" applyFont="1" applyFill="1" applyBorder="1" applyAlignment="1">
      <alignment horizontal="right" vertical="center" wrapText="1"/>
    </xf>
    <xf numFmtId="3" fontId="21" fillId="2" borderId="17" xfId="0" applyNumberFormat="1" applyFont="1" applyFill="1" applyBorder="1" applyAlignment="1">
      <alignment horizontal="right" vertical="center" wrapText="1"/>
    </xf>
    <xf numFmtId="3" fontId="21" fillId="2" borderId="0" xfId="0" applyNumberFormat="1" applyFont="1" applyFill="1" applyBorder="1" applyAlignment="1">
      <alignment horizontal="right" vertical="center" wrapText="1"/>
    </xf>
    <xf numFmtId="3" fontId="24" fillId="2" borderId="0" xfId="0" applyNumberFormat="1" applyFont="1" applyFill="1" applyBorder="1" applyAlignment="1">
      <alignment horizontal="right" vertical="center" wrapText="1"/>
    </xf>
    <xf numFmtId="3" fontId="24" fillId="2" borderId="17" xfId="0" applyNumberFormat="1" applyFont="1" applyFill="1" applyBorder="1" applyAlignment="1">
      <alignment horizontal="right" vertical="center" wrapText="1"/>
    </xf>
    <xf numFmtId="3" fontId="78" fillId="2" borderId="17" xfId="0" applyNumberFormat="1" applyFont="1" applyFill="1" applyBorder="1" applyAlignment="1">
      <alignment horizontal="right" vertical="center" wrapText="1"/>
    </xf>
    <xf numFmtId="3" fontId="22" fillId="2" borderId="0" xfId="0" applyNumberFormat="1" applyFont="1" applyFill="1" applyBorder="1" applyAlignment="1">
      <alignment horizontal="right" vertical="center" wrapText="1"/>
    </xf>
    <xf numFmtId="3" fontId="22" fillId="2" borderId="17" xfId="0" applyNumberFormat="1" applyFont="1" applyFill="1" applyBorder="1" applyAlignment="1">
      <alignment horizontal="justify" vertical="center" wrapText="1"/>
    </xf>
    <xf numFmtId="3" fontId="22" fillId="2" borderId="0" xfId="0" applyNumberFormat="1" applyFont="1" applyFill="1" applyBorder="1" applyAlignment="1">
      <alignment horizontal="justify" vertical="center" wrapText="1"/>
    </xf>
    <xf numFmtId="3" fontId="39" fillId="2" borderId="17" xfId="0" applyNumberFormat="1" applyFont="1" applyFill="1" applyBorder="1" applyAlignment="1">
      <alignment horizontal="justify" vertical="center" wrapText="1"/>
    </xf>
    <xf numFmtId="3" fontId="39" fillId="2" borderId="0" xfId="0" applyNumberFormat="1" applyFont="1" applyFill="1" applyBorder="1" applyAlignment="1">
      <alignment horizontal="justify" vertical="center" wrapText="1"/>
    </xf>
    <xf numFmtId="4" fontId="42" fillId="2" borderId="0" xfId="0" applyNumberFormat="1" applyFont="1" applyFill="1" applyBorder="1" applyAlignment="1">
      <alignment horizontal="right" vertical="center" wrapText="1"/>
    </xf>
    <xf numFmtId="0" fontId="42" fillId="2" borderId="17" xfId="0" applyFont="1" applyFill="1" applyBorder="1" applyAlignment="1">
      <alignment horizontal="justify" vertical="center" wrapText="1"/>
    </xf>
    <xf numFmtId="0" fontId="42" fillId="2" borderId="0" xfId="0" applyFont="1" applyFill="1" applyBorder="1" applyAlignment="1">
      <alignment horizontal="justify" vertical="center" wrapText="1"/>
    </xf>
    <xf numFmtId="0" fontId="22" fillId="2" borderId="4" xfId="0" applyFont="1" applyFill="1" applyBorder="1" applyAlignment="1">
      <alignment horizontal="justify" vertical="center" wrapText="1"/>
    </xf>
    <xf numFmtId="0" fontId="22" fillId="2" borderId="5" xfId="0" applyFont="1" applyFill="1" applyBorder="1" applyAlignment="1">
      <alignment horizontal="justify" vertical="center" wrapText="1"/>
    </xf>
    <xf numFmtId="0" fontId="21" fillId="2" borderId="4" xfId="0" applyFont="1" applyFill="1" applyBorder="1" applyAlignment="1">
      <alignment horizontal="left" vertical="center" wrapText="1"/>
    </xf>
    <xf numFmtId="3" fontId="46" fillId="2" borderId="0" xfId="0" applyNumberFormat="1" applyFont="1" applyFill="1" applyBorder="1" applyAlignment="1">
      <alignment horizontal="right" vertical="center" wrapText="1"/>
    </xf>
    <xf numFmtId="0" fontId="43" fillId="2" borderId="4" xfId="0" applyFont="1" applyFill="1" applyBorder="1" applyAlignment="1">
      <alignment horizontal="justify" vertical="center" wrapText="1"/>
    </xf>
    <xf numFmtId="0" fontId="43" fillId="2" borderId="5" xfId="0" applyFont="1" applyFill="1" applyBorder="1" applyAlignment="1">
      <alignment horizontal="justify" vertical="center" wrapText="1"/>
    </xf>
    <xf numFmtId="3" fontId="43" fillId="2" borderId="5" xfId="0" applyNumberFormat="1" applyFont="1" applyFill="1" applyBorder="1" applyAlignment="1">
      <alignment horizontal="right" vertical="center" wrapText="1"/>
    </xf>
    <xf numFmtId="0" fontId="20" fillId="2" borderId="7" xfId="0" applyFont="1" applyFill="1" applyBorder="1" applyAlignment="1">
      <alignment horizontal="center" vertical="center" wrapText="1"/>
    </xf>
    <xf numFmtId="0" fontId="43" fillId="2" borderId="17" xfId="0" applyFont="1" applyFill="1" applyBorder="1" applyAlignment="1">
      <alignment vertical="center" wrapText="1"/>
    </xf>
    <xf numFmtId="0" fontId="44" fillId="2" borderId="17" xfId="0" applyFont="1" applyFill="1" applyBorder="1" applyAlignment="1">
      <alignment vertical="center" wrapText="1"/>
    </xf>
    <xf numFmtId="0" fontId="45" fillId="2" borderId="17" xfId="0" applyFont="1" applyFill="1" applyBorder="1" applyAlignment="1">
      <alignment vertical="center" wrapText="1"/>
    </xf>
    <xf numFmtId="0" fontId="76" fillId="2" borderId="17" xfId="0" applyFont="1" applyFill="1" applyBorder="1" applyAlignment="1">
      <alignment vertical="center" wrapText="1"/>
    </xf>
    <xf numFmtId="0" fontId="24" fillId="0" borderId="5" xfId="0" applyFont="1" applyBorder="1" applyAlignment="1">
      <alignment vertical="center"/>
    </xf>
    <xf numFmtId="0" fontId="0" fillId="0" borderId="24" xfId="0" applyFont="1" applyBorder="1" applyAlignment="1">
      <alignment vertical="center"/>
    </xf>
    <xf numFmtId="0" fontId="24" fillId="0" borderId="24" xfId="0" applyFont="1" applyBorder="1" applyAlignment="1">
      <alignment vertical="center"/>
    </xf>
    <xf numFmtId="0" fontId="24" fillId="0" borderId="23" xfId="0" applyFont="1" applyBorder="1" applyAlignment="1">
      <alignment vertical="center"/>
    </xf>
    <xf numFmtId="166" fontId="0" fillId="0" borderId="0" xfId="51" applyFont="1" applyBorder="1" applyAlignment="1">
      <alignment vertical="center"/>
    </xf>
    <xf numFmtId="166" fontId="0" fillId="0" borderId="5" xfId="51" applyFont="1" applyBorder="1" applyAlignment="1">
      <alignment vertical="center"/>
    </xf>
    <xf numFmtId="0" fontId="0" fillId="0" borderId="4" xfId="0" applyFont="1" applyBorder="1" applyAlignment="1">
      <alignment vertical="center"/>
    </xf>
    <xf numFmtId="0" fontId="21" fillId="0" borderId="0" xfId="58" applyFont="1" applyBorder="1" applyAlignment="1">
      <alignment horizontal="left" vertical="center" wrapText="1"/>
    </xf>
    <xf numFmtId="0" fontId="21" fillId="0" borderId="0" xfId="58" applyFont="1" applyBorder="1" applyAlignment="1">
      <alignment horizontal="left" vertical="center"/>
    </xf>
    <xf numFmtId="0" fontId="0" fillId="0" borderId="57"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166" fontId="0" fillId="0" borderId="7" xfId="51" applyFont="1" applyBorder="1" applyAlignment="1">
      <alignment vertical="center"/>
    </xf>
    <xf numFmtId="166" fontId="0" fillId="0" borderId="8" xfId="51" applyFont="1" applyBorder="1" applyAlignment="1">
      <alignment vertical="center"/>
    </xf>
    <xf numFmtId="0" fontId="21" fillId="0" borderId="0" xfId="58" applyFont="1" applyBorder="1" applyAlignment="1">
      <alignment vertical="center"/>
    </xf>
    <xf numFmtId="166" fontId="23" fillId="0" borderId="0" xfId="0" applyNumberFormat="1" applyFont="1"/>
    <xf numFmtId="0" fontId="23" fillId="2" borderId="0" xfId="0" applyFont="1" applyFill="1" applyAlignment="1">
      <alignment vertical="center"/>
    </xf>
    <xf numFmtId="0" fontId="40" fillId="2" borderId="17" xfId="0" applyFont="1" applyFill="1" applyBorder="1" applyAlignment="1">
      <alignment horizontal="justify" vertical="center" wrapText="1"/>
    </xf>
    <xf numFmtId="0" fontId="39" fillId="2" borderId="19" xfId="0" applyFont="1" applyFill="1" applyBorder="1" applyAlignment="1">
      <alignment horizontal="center" vertical="center" wrapText="1"/>
    </xf>
    <xf numFmtId="0" fontId="39" fillId="0" borderId="19" xfId="0" applyFont="1" applyFill="1" applyBorder="1" applyAlignment="1">
      <alignment horizontal="center" vertical="center" wrapText="1"/>
    </xf>
    <xf numFmtId="0" fontId="45" fillId="0" borderId="0" xfId="0" applyFont="1"/>
    <xf numFmtId="0" fontId="20" fillId="2" borderId="3" xfId="0" applyFont="1" applyFill="1" applyBorder="1" applyAlignment="1">
      <alignment horizontal="center" vertical="center" wrapText="1"/>
    </xf>
    <xf numFmtId="0" fontId="45" fillId="0" borderId="0" xfId="0" applyFont="1" applyFill="1"/>
    <xf numFmtId="0" fontId="20" fillId="2" borderId="5" xfId="0" applyFont="1" applyFill="1" applyBorder="1" applyAlignment="1">
      <alignment horizontal="center" vertical="center" wrapText="1"/>
    </xf>
    <xf numFmtId="0" fontId="21" fillId="2" borderId="18" xfId="0" applyFont="1" applyFill="1" applyBorder="1" applyAlignment="1">
      <alignment horizontal="justify" vertical="center" wrapText="1"/>
    </xf>
    <xf numFmtId="0" fontId="21" fillId="2" borderId="2" xfId="0" applyFont="1" applyFill="1" applyBorder="1" applyAlignment="1">
      <alignment horizontal="justify" vertical="center" wrapText="1"/>
    </xf>
    <xf numFmtId="0" fontId="21" fillId="2" borderId="3" xfId="0" applyFont="1" applyFill="1" applyBorder="1" applyAlignment="1">
      <alignment horizontal="justify" vertical="center" wrapText="1"/>
    </xf>
    <xf numFmtId="4" fontId="45" fillId="0" borderId="0" xfId="0" applyNumberFormat="1" applyFont="1" applyFill="1"/>
    <xf numFmtId="0" fontId="45" fillId="2" borderId="0" xfId="0" applyFont="1" applyFill="1"/>
    <xf numFmtId="0" fontId="20" fillId="2" borderId="18" xfId="0" applyFont="1" applyFill="1" applyBorder="1" applyAlignment="1">
      <alignment horizontal="left" vertical="center"/>
    </xf>
    <xf numFmtId="164" fontId="23" fillId="0" borderId="0" xfId="0" applyNumberFormat="1" applyFont="1"/>
    <xf numFmtId="164" fontId="23" fillId="0" borderId="0" xfId="0" applyNumberFormat="1" applyFont="1" applyFill="1"/>
    <xf numFmtId="0" fontId="0" fillId="0" borderId="1" xfId="0" applyFont="1" applyBorder="1" applyAlignment="1">
      <alignment vertical="center"/>
    </xf>
    <xf numFmtId="0" fontId="0" fillId="0" borderId="2" xfId="0" applyFont="1" applyBorder="1" applyAlignment="1">
      <alignment vertical="center"/>
    </xf>
    <xf numFmtId="0" fontId="0" fillId="0" borderId="3" xfId="0" applyFont="1" applyBorder="1" applyAlignment="1">
      <alignment vertical="center"/>
    </xf>
    <xf numFmtId="167" fontId="0" fillId="0" borderId="0" xfId="51" applyNumberFormat="1" applyFont="1" applyAlignment="1">
      <alignment vertical="center"/>
    </xf>
    <xf numFmtId="0" fontId="24" fillId="0" borderId="4" xfId="0" applyFont="1" applyBorder="1" applyAlignment="1">
      <alignment vertical="center"/>
    </xf>
    <xf numFmtId="0" fontId="22" fillId="0" borderId="4" xfId="58" applyFont="1" applyBorder="1" applyAlignment="1">
      <alignment vertical="center"/>
    </xf>
    <xf numFmtId="0" fontId="39" fillId="0" borderId="56" xfId="58" applyFont="1" applyBorder="1" applyAlignment="1">
      <alignment horizontal="left" vertical="center"/>
    </xf>
    <xf numFmtId="0" fontId="39" fillId="0" borderId="24" xfId="58" applyFont="1" applyBorder="1" applyAlignment="1">
      <alignment horizontal="left" vertical="center"/>
    </xf>
    <xf numFmtId="0" fontId="39" fillId="0" borderId="24" xfId="58" applyFont="1" applyBorder="1" applyAlignment="1">
      <alignment horizontal="center" vertical="center"/>
    </xf>
    <xf numFmtId="0" fontId="39" fillId="0" borderId="4" xfId="58" applyFont="1" applyBorder="1" applyAlignment="1">
      <alignment vertical="center"/>
    </xf>
    <xf numFmtId="0" fontId="39" fillId="0" borderId="0" xfId="58" applyFont="1" applyBorder="1" applyAlignment="1">
      <alignment vertical="center"/>
    </xf>
    <xf numFmtId="0" fontId="22" fillId="0" borderId="0" xfId="58" applyFont="1" applyBorder="1" applyAlignment="1">
      <alignment horizontal="left" vertical="center"/>
    </xf>
    <xf numFmtId="168" fontId="0" fillId="0" borderId="0" xfId="51" applyNumberFormat="1" applyFont="1" applyBorder="1" applyAlignment="1">
      <alignment horizontal="right" vertical="center"/>
    </xf>
    <xf numFmtId="0" fontId="42" fillId="2" borderId="4" xfId="58" applyFont="1" applyFill="1" applyBorder="1" applyAlignment="1">
      <alignment horizontal="left" vertical="center"/>
    </xf>
    <xf numFmtId="0" fontId="42" fillId="2" borderId="0" xfId="58" applyFont="1" applyFill="1" applyBorder="1" applyAlignment="1">
      <alignment horizontal="left" vertical="center"/>
    </xf>
    <xf numFmtId="0" fontId="39" fillId="0" borderId="57" xfId="58" applyFont="1" applyBorder="1" applyAlignment="1">
      <alignment horizontal="center" vertical="center"/>
    </xf>
    <xf numFmtId="0" fontId="42" fillId="0" borderId="0" xfId="58" applyFont="1" applyFill="1" applyBorder="1" applyAlignment="1">
      <alignment horizontal="left" vertical="center"/>
    </xf>
    <xf numFmtId="0" fontId="39" fillId="2" borderId="4" xfId="58" applyFont="1" applyFill="1" applyBorder="1" applyAlignment="1">
      <alignment vertical="center"/>
    </xf>
    <xf numFmtId="0" fontId="39" fillId="0" borderId="0" xfId="58" applyFont="1" applyFill="1" applyBorder="1" applyAlignment="1">
      <alignment vertical="center"/>
    </xf>
    <xf numFmtId="168" fontId="24" fillId="0" borderId="0" xfId="51" applyNumberFormat="1" applyFont="1" applyBorder="1" applyAlignment="1">
      <alignment vertical="center"/>
    </xf>
    <xf numFmtId="0" fontId="76" fillId="2" borderId="14" xfId="0" applyFont="1" applyFill="1" applyBorder="1" applyAlignment="1">
      <alignment wrapText="1"/>
    </xf>
    <xf numFmtId="4" fontId="0" fillId="2" borderId="0" xfId="0" applyNumberFormat="1" applyFont="1" applyFill="1"/>
    <xf numFmtId="0" fontId="0" fillId="2" borderId="0" xfId="0" applyFont="1" applyFill="1" applyAlignment="1"/>
    <xf numFmtId="167" fontId="0" fillId="2" borderId="0" xfId="51" applyNumberFormat="1" applyFont="1" applyFill="1"/>
    <xf numFmtId="168" fontId="25" fillId="2" borderId="17" xfId="51" applyNumberFormat="1" applyFont="1" applyFill="1" applyBorder="1" applyAlignment="1">
      <alignment horizontal="right" wrapText="1"/>
    </xf>
    <xf numFmtId="168" fontId="76" fillId="2" borderId="17" xfId="51" applyNumberFormat="1" applyFont="1" applyFill="1" applyBorder="1" applyAlignment="1">
      <alignment horizontal="right" wrapText="1"/>
    </xf>
    <xf numFmtId="168" fontId="45" fillId="2" borderId="17" xfId="51" applyNumberFormat="1" applyFont="1" applyFill="1" applyBorder="1" applyAlignment="1">
      <alignment horizontal="right" wrapText="1"/>
    </xf>
    <xf numFmtId="3" fontId="45" fillId="22" borderId="17" xfId="0" applyNumberFormat="1" applyFont="1" applyFill="1" applyBorder="1" applyAlignment="1">
      <alignment horizontal="right" wrapText="1"/>
    </xf>
    <xf numFmtId="166" fontId="76" fillId="2" borderId="14" xfId="51" applyFont="1" applyFill="1" applyBorder="1" applyAlignment="1">
      <alignment horizontal="right" wrapText="1"/>
    </xf>
    <xf numFmtId="168" fontId="25" fillId="0" borderId="17" xfId="51" applyNumberFormat="1" applyFont="1" applyFill="1" applyBorder="1" applyAlignment="1">
      <alignment horizontal="right" wrapText="1"/>
    </xf>
    <xf numFmtId="168" fontId="45" fillId="0" borderId="17" xfId="51" applyNumberFormat="1" applyFont="1" applyFill="1" applyBorder="1" applyAlignment="1">
      <alignment horizontal="right" wrapText="1"/>
    </xf>
    <xf numFmtId="3" fontId="45" fillId="0" borderId="17" xfId="0" applyNumberFormat="1" applyFont="1" applyFill="1" applyBorder="1" applyAlignment="1">
      <alignment horizontal="right" wrapText="1"/>
    </xf>
    <xf numFmtId="0" fontId="85" fillId="0" borderId="0" xfId="0" applyFont="1"/>
    <xf numFmtId="0" fontId="85" fillId="0" borderId="1" xfId="0" applyFont="1" applyBorder="1"/>
    <xf numFmtId="0" fontId="85" fillId="0" borderId="2" xfId="0" applyFont="1" applyBorder="1"/>
    <xf numFmtId="3" fontId="85" fillId="0" borderId="2" xfId="0" applyNumberFormat="1" applyFont="1" applyBorder="1"/>
    <xf numFmtId="0" fontId="85" fillId="0" borderId="3" xfId="0" applyFont="1" applyBorder="1"/>
    <xf numFmtId="0" fontId="87" fillId="0" borderId="4" xfId="0" applyFont="1" applyFill="1" applyBorder="1"/>
    <xf numFmtId="0" fontId="85" fillId="0" borderId="0" xfId="0" applyFont="1" applyBorder="1" applyAlignment="1">
      <alignment wrapText="1"/>
    </xf>
    <xf numFmtId="0" fontId="88" fillId="0" borderId="0" xfId="0" applyNumberFormat="1" applyFont="1" applyBorder="1" applyAlignment="1">
      <alignment horizontal="center" vertical="center"/>
    </xf>
    <xf numFmtId="0" fontId="87" fillId="0" borderId="0" xfId="0" applyFont="1" applyBorder="1"/>
    <xf numFmtId="0" fontId="87" fillId="0" borderId="0" xfId="0" applyFont="1" applyFill="1" applyBorder="1"/>
    <xf numFmtId="0" fontId="85" fillId="0" borderId="0" xfId="0" applyFont="1" applyFill="1" applyBorder="1" applyAlignment="1">
      <alignment wrapText="1"/>
    </xf>
    <xf numFmtId="0" fontId="85" fillId="0" borderId="5" xfId="0" applyFont="1" applyBorder="1"/>
    <xf numFmtId="3" fontId="88" fillId="0" borderId="0" xfId="0" applyNumberFormat="1" applyFont="1" applyBorder="1" applyAlignment="1">
      <alignment horizontal="center" vertical="center"/>
    </xf>
    <xf numFmtId="0" fontId="88" fillId="0" borderId="0" xfId="0" applyFont="1" applyBorder="1" applyAlignment="1">
      <alignment horizontal="center" vertical="center"/>
    </xf>
    <xf numFmtId="0" fontId="89" fillId="0" borderId="4" xfId="0" applyFont="1" applyFill="1" applyBorder="1"/>
    <xf numFmtId="0" fontId="90" fillId="0" borderId="0" xfId="0" applyFont="1" applyBorder="1" applyAlignment="1">
      <alignment wrapText="1"/>
    </xf>
    <xf numFmtId="0" fontId="90" fillId="0" borderId="0" xfId="0" applyFont="1" applyBorder="1"/>
    <xf numFmtId="3" fontId="90" fillId="0" borderId="0" xfId="0" applyNumberFormat="1" applyFont="1" applyBorder="1"/>
    <xf numFmtId="0" fontId="89" fillId="0" borderId="0" xfId="0" applyFont="1" applyFill="1" applyBorder="1"/>
    <xf numFmtId="0" fontId="85" fillId="0" borderId="0" xfId="0" applyFont="1" applyBorder="1"/>
    <xf numFmtId="3" fontId="85" fillId="0" borderId="0" xfId="0" applyNumberFormat="1" applyFont="1" applyBorder="1"/>
    <xf numFmtId="0" fontId="91" fillId="0" borderId="4" xfId="0" applyFont="1" applyFill="1" applyBorder="1"/>
    <xf numFmtId="0" fontId="85" fillId="0" borderId="0" xfId="0" applyFont="1" applyBorder="1" applyAlignment="1">
      <alignment vertical="center"/>
    </xf>
    <xf numFmtId="0" fontId="91" fillId="0" borderId="0" xfId="0" applyFont="1" applyFill="1" applyBorder="1" applyAlignment="1">
      <alignment vertical="center"/>
    </xf>
    <xf numFmtId="0" fontId="85" fillId="0" borderId="0" xfId="0" applyFont="1" applyFill="1" applyBorder="1" applyAlignment="1">
      <alignment vertical="center" wrapText="1"/>
    </xf>
    <xf numFmtId="3" fontId="85" fillId="0" borderId="0" xfId="0" applyNumberFormat="1" applyFont="1"/>
    <xf numFmtId="3" fontId="91" fillId="0" borderId="0" xfId="0" applyNumberFormat="1" applyFont="1" applyBorder="1" applyAlignment="1">
      <alignment vertical="center"/>
    </xf>
    <xf numFmtId="3" fontId="91" fillId="0" borderId="0" xfId="0" applyNumberFormat="1" applyFont="1"/>
    <xf numFmtId="0" fontId="92" fillId="0" borderId="4" xfId="0" applyFont="1" applyFill="1" applyBorder="1"/>
    <xf numFmtId="3" fontId="89" fillId="0" borderId="0" xfId="0" applyNumberFormat="1" applyFont="1" applyBorder="1" applyAlignment="1">
      <alignment vertical="center"/>
    </xf>
    <xf numFmtId="3" fontId="85" fillId="0" borderId="0" xfId="0" applyNumberFormat="1" applyFont="1" applyBorder="1" applyAlignment="1">
      <alignment vertical="center"/>
    </xf>
    <xf numFmtId="3" fontId="85" fillId="0" borderId="0" xfId="0" applyNumberFormat="1" applyFont="1" applyFill="1" applyBorder="1" applyAlignment="1">
      <alignment vertical="center"/>
    </xf>
    <xf numFmtId="0" fontId="88" fillId="0" borderId="4" xfId="0" applyFont="1" applyFill="1" applyBorder="1"/>
    <xf numFmtId="0" fontId="92" fillId="0" borderId="0" xfId="0" applyFont="1" applyFill="1" applyBorder="1" applyAlignment="1">
      <alignment vertical="center"/>
    </xf>
    <xf numFmtId="0" fontId="93" fillId="0" borderId="0" xfId="0" applyFont="1" applyFill="1" applyBorder="1" applyAlignment="1">
      <alignment vertical="center"/>
    </xf>
    <xf numFmtId="0" fontId="85" fillId="0" borderId="0" xfId="0" applyFont="1" applyAlignment="1">
      <alignment vertical="center"/>
    </xf>
    <xf numFmtId="3" fontId="85" fillId="0" borderId="0" xfId="0" applyNumberFormat="1" applyFont="1" applyAlignment="1">
      <alignment vertical="center"/>
    </xf>
    <xf numFmtId="0" fontId="85" fillId="0" borderId="0" xfId="0" applyFont="1" applyFill="1" applyBorder="1" applyAlignment="1">
      <alignment vertical="center"/>
    </xf>
    <xf numFmtId="0" fontId="89" fillId="0" borderId="0" xfId="0" applyFont="1" applyFill="1" applyBorder="1" applyAlignment="1">
      <alignment vertical="center"/>
    </xf>
    <xf numFmtId="3" fontId="94" fillId="0" borderId="0" xfId="0" applyNumberFormat="1" applyFont="1" applyBorder="1" applyAlignment="1">
      <alignment vertical="center"/>
    </xf>
    <xf numFmtId="0" fontId="85" fillId="0" borderId="4" xfId="0" applyFont="1" applyFill="1" applyBorder="1"/>
    <xf numFmtId="0" fontId="87" fillId="0" borderId="0" xfId="0" applyFont="1" applyFill="1" applyBorder="1" applyAlignment="1">
      <alignment vertical="center"/>
    </xf>
    <xf numFmtId="0" fontId="85" fillId="0" borderId="4" xfId="0" applyFont="1" applyBorder="1"/>
    <xf numFmtId="4" fontId="85" fillId="0" borderId="0" xfId="0" applyNumberFormat="1" applyFont="1" applyBorder="1" applyAlignment="1">
      <alignment vertical="center"/>
    </xf>
    <xf numFmtId="4" fontId="91" fillId="0" borderId="0" xfId="0" applyNumberFormat="1" applyFont="1" applyBorder="1" applyAlignment="1">
      <alignment vertical="center"/>
    </xf>
    <xf numFmtId="3" fontId="95" fillId="0" borderId="0" xfId="0" applyNumberFormat="1" applyFont="1" applyAlignment="1">
      <alignment vertical="center"/>
    </xf>
    <xf numFmtId="0" fontId="85" fillId="0" borderId="0" xfId="0" applyFont="1" applyFill="1" applyAlignment="1">
      <alignment vertical="center"/>
    </xf>
    <xf numFmtId="0" fontId="96" fillId="0" borderId="0" xfId="0" applyFont="1" applyFill="1" applyBorder="1" applyAlignment="1">
      <alignment wrapText="1"/>
    </xf>
    <xf numFmtId="4" fontId="91" fillId="0" borderId="0" xfId="0" applyNumberFormat="1" applyFont="1" applyFill="1" applyBorder="1" applyAlignment="1">
      <alignment vertical="center"/>
    </xf>
    <xf numFmtId="4" fontId="85" fillId="0" borderId="0" xfId="0" applyNumberFormat="1" applyFont="1" applyFill="1" applyBorder="1" applyAlignment="1">
      <alignment vertical="center"/>
    </xf>
    <xf numFmtId="3" fontId="92" fillId="0" borderId="0" xfId="0" applyNumberFormat="1" applyFont="1" applyBorder="1" applyAlignment="1">
      <alignment vertical="center"/>
    </xf>
    <xf numFmtId="0" fontId="85" fillId="0" borderId="0" xfId="0" applyFont="1" applyFill="1"/>
    <xf numFmtId="0" fontId="87" fillId="0" borderId="0" xfId="0" applyFont="1" applyBorder="1" applyAlignment="1">
      <alignment vertical="center"/>
    </xf>
    <xf numFmtId="3" fontId="97" fillId="0" borderId="0" xfId="0" applyNumberFormat="1" applyFont="1" applyBorder="1" applyAlignment="1">
      <alignment vertical="center"/>
    </xf>
    <xf numFmtId="0" fontId="85" fillId="0" borderId="6" xfId="0" applyFont="1" applyBorder="1"/>
    <xf numFmtId="0" fontId="85" fillId="0" borderId="7" xfId="0" applyFont="1" applyBorder="1"/>
    <xf numFmtId="3" fontId="85" fillId="0" borderId="7" xfId="0" applyNumberFormat="1" applyFont="1" applyBorder="1"/>
    <xf numFmtId="0" fontId="85" fillId="0" borderId="8" xfId="0" applyFont="1" applyBorder="1"/>
    <xf numFmtId="0" fontId="85" fillId="2" borderId="0" xfId="0" applyFont="1" applyFill="1"/>
    <xf numFmtId="0" fontId="100" fillId="2" borderId="1" xfId="1" applyFont="1" applyFill="1" applyBorder="1" applyAlignment="1">
      <alignment horizontal="left" vertical="center" wrapText="1"/>
    </xf>
    <xf numFmtId="0" fontId="99" fillId="2" borderId="2" xfId="1" applyFont="1" applyFill="1" applyBorder="1" applyAlignment="1">
      <alignment horizontal="center" vertical="center" wrapText="1"/>
    </xf>
    <xf numFmtId="0" fontId="100" fillId="2" borderId="2" xfId="1" applyFont="1" applyFill="1" applyBorder="1" applyAlignment="1">
      <alignment horizontal="left" vertical="center" wrapText="1"/>
    </xf>
    <xf numFmtId="0" fontId="99" fillId="2" borderId="3" xfId="1" applyFont="1" applyFill="1" applyBorder="1" applyAlignment="1">
      <alignment horizontal="center" vertical="center" wrapText="1"/>
    </xf>
    <xf numFmtId="0" fontId="85" fillId="2" borderId="0" xfId="0" applyFont="1" applyFill="1" applyAlignment="1">
      <alignment vertical="center"/>
    </xf>
    <xf numFmtId="0" fontId="87" fillId="2" borderId="4" xfId="1" applyFont="1" applyFill="1" applyBorder="1" applyAlignment="1">
      <alignment horizontal="justify" vertical="center" wrapText="1"/>
    </xf>
    <xf numFmtId="0" fontId="87" fillId="0" borderId="0" xfId="0" applyNumberFormat="1" applyFont="1" applyBorder="1" applyAlignment="1">
      <alignment horizontal="center" vertical="center"/>
    </xf>
    <xf numFmtId="0" fontId="101" fillId="2" borderId="0" xfId="1" applyFont="1" applyFill="1" applyBorder="1" applyAlignment="1">
      <alignment horizontal="justify" vertical="center" wrapText="1"/>
    </xf>
    <xf numFmtId="0" fontId="87" fillId="2" borderId="0" xfId="1" applyFont="1" applyFill="1" applyBorder="1" applyAlignment="1">
      <alignment horizontal="justify" vertical="center" wrapText="1"/>
    </xf>
    <xf numFmtId="0" fontId="87" fillId="0" borderId="5" xfId="0" applyNumberFormat="1" applyFont="1" applyBorder="1" applyAlignment="1">
      <alignment horizontal="center" vertical="center"/>
    </xf>
    <xf numFmtId="0" fontId="85" fillId="2" borderId="0" xfId="0" applyFont="1" applyFill="1" applyBorder="1" applyAlignment="1">
      <alignment vertical="center"/>
    </xf>
    <xf numFmtId="0" fontId="99" fillId="2" borderId="4" xfId="1" applyFont="1" applyFill="1" applyBorder="1" applyAlignment="1">
      <alignment horizontal="justify" vertical="center" wrapText="1"/>
    </xf>
    <xf numFmtId="0" fontId="102" fillId="2" borderId="0" xfId="0" applyFont="1" applyFill="1" applyBorder="1" applyAlignment="1">
      <alignment vertical="center"/>
    </xf>
    <xf numFmtId="0" fontId="99" fillId="2" borderId="0" xfId="1" applyFont="1" applyFill="1" applyBorder="1" applyAlignment="1">
      <alignment horizontal="justify" vertical="center" wrapText="1"/>
    </xf>
    <xf numFmtId="0" fontId="102" fillId="2" borderId="5" xfId="0" applyFont="1" applyFill="1" applyBorder="1" applyAlignment="1">
      <alignment vertical="center"/>
    </xf>
    <xf numFmtId="0" fontId="103" fillId="2" borderId="4" xfId="1" applyFont="1" applyFill="1" applyBorder="1" applyAlignment="1">
      <alignment horizontal="justify" vertical="center" wrapText="1"/>
    </xf>
    <xf numFmtId="0" fontId="104" fillId="2" borderId="0" xfId="1" applyFont="1" applyFill="1" applyBorder="1" applyAlignment="1">
      <alignment horizontal="justify" vertical="center" wrapText="1"/>
    </xf>
    <xf numFmtId="0" fontId="103" fillId="2" borderId="0" xfId="1" applyFont="1" applyFill="1" applyBorder="1" applyAlignment="1">
      <alignment horizontal="justify" vertical="center" wrapText="1"/>
    </xf>
    <xf numFmtId="0" fontId="104" fillId="2" borderId="4" xfId="1" applyFont="1" applyFill="1" applyBorder="1" applyAlignment="1">
      <alignment horizontal="left" vertical="center" wrapText="1"/>
    </xf>
    <xf numFmtId="3" fontId="105" fillId="0" borderId="0" xfId="0" applyNumberFormat="1" applyFont="1" applyFill="1" applyBorder="1" applyAlignment="1">
      <alignment horizontal="right" vertical="center"/>
    </xf>
    <xf numFmtId="3" fontId="105" fillId="2" borderId="0" xfId="0" applyNumberFormat="1" applyFont="1" applyFill="1" applyBorder="1" applyAlignment="1">
      <alignment horizontal="right" vertical="center"/>
    </xf>
    <xf numFmtId="4" fontId="85" fillId="2" borderId="0" xfId="0" applyNumberFormat="1" applyFont="1" applyFill="1" applyBorder="1" applyAlignment="1">
      <alignment vertical="center"/>
    </xf>
    <xf numFmtId="3" fontId="105" fillId="2" borderId="5" xfId="0" applyNumberFormat="1" applyFont="1" applyFill="1" applyBorder="1" applyAlignment="1">
      <alignment horizontal="right" vertical="center"/>
    </xf>
    <xf numFmtId="3" fontId="85" fillId="2" borderId="0" xfId="0" applyNumberFormat="1" applyFont="1" applyFill="1" applyAlignment="1">
      <alignment vertical="center"/>
    </xf>
    <xf numFmtId="0" fontId="104" fillId="2" borderId="4" xfId="1" applyFont="1" applyFill="1" applyBorder="1" applyAlignment="1">
      <alignment horizontal="justify" vertical="center" wrapText="1"/>
    </xf>
    <xf numFmtId="0" fontId="104" fillId="2" borderId="4" xfId="1" applyFont="1" applyFill="1" applyBorder="1" applyAlignment="1">
      <alignment horizontal="justify" vertical="center"/>
    </xf>
    <xf numFmtId="0" fontId="104" fillId="2" borderId="0" xfId="1" applyFont="1" applyFill="1" applyBorder="1" applyAlignment="1">
      <alignment horizontal="justify" vertical="center"/>
    </xf>
    <xf numFmtId="3" fontId="105" fillId="2" borderId="0" xfId="0" applyNumberFormat="1" applyFont="1" applyFill="1" applyAlignment="1">
      <alignment horizontal="right" vertical="center"/>
    </xf>
    <xf numFmtId="3" fontId="85" fillId="2" borderId="0" xfId="0" applyNumberFormat="1" applyFont="1" applyFill="1" applyBorder="1" applyAlignment="1">
      <alignment vertical="center"/>
    </xf>
    <xf numFmtId="0" fontId="104" fillId="2" borderId="5" xfId="1" applyFont="1" applyFill="1" applyBorder="1" applyAlignment="1">
      <alignment horizontal="center" vertical="center" wrapText="1"/>
    </xf>
    <xf numFmtId="3" fontId="106" fillId="2" borderId="0" xfId="0" applyNumberFormat="1" applyFont="1" applyFill="1" applyBorder="1" applyAlignment="1">
      <alignment vertical="center"/>
    </xf>
    <xf numFmtId="3" fontId="106" fillId="2" borderId="5" xfId="0" applyNumberFormat="1" applyFont="1" applyFill="1" applyBorder="1" applyAlignment="1">
      <alignment vertical="center"/>
    </xf>
    <xf numFmtId="3" fontId="99" fillId="2" borderId="5" xfId="1" applyNumberFormat="1" applyFont="1" applyFill="1" applyBorder="1" applyAlignment="1">
      <alignment horizontal="center" vertical="center" wrapText="1"/>
    </xf>
    <xf numFmtId="3" fontId="85" fillId="2" borderId="5" xfId="0" applyNumberFormat="1" applyFont="1" applyFill="1" applyBorder="1" applyAlignment="1">
      <alignment vertical="center"/>
    </xf>
    <xf numFmtId="3" fontId="104" fillId="2" borderId="5" xfId="1" applyNumberFormat="1" applyFont="1" applyFill="1" applyBorder="1" applyAlignment="1">
      <alignment horizontal="justify" vertical="center" wrapText="1"/>
    </xf>
    <xf numFmtId="3" fontId="91" fillId="2" borderId="0" xfId="0" applyNumberFormat="1" applyFont="1" applyFill="1" applyBorder="1" applyAlignment="1">
      <alignment vertical="center"/>
    </xf>
    <xf numFmtId="3" fontId="91" fillId="2" borderId="5" xfId="0" applyNumberFormat="1" applyFont="1" applyFill="1" applyBorder="1" applyAlignment="1">
      <alignment vertical="center"/>
    </xf>
    <xf numFmtId="3" fontId="105" fillId="2" borderId="0" xfId="0" applyNumberFormat="1" applyFont="1" applyFill="1" applyBorder="1" applyAlignment="1">
      <alignment vertical="center"/>
    </xf>
    <xf numFmtId="166" fontId="104" fillId="2" borderId="0" xfId="51" applyFont="1" applyFill="1" applyBorder="1" applyAlignment="1">
      <alignment horizontal="justify" vertical="center" wrapText="1"/>
    </xf>
    <xf numFmtId="3" fontId="104" fillId="2" borderId="0" xfId="1" applyNumberFormat="1" applyFont="1" applyFill="1" applyBorder="1" applyAlignment="1">
      <alignment horizontal="justify" vertical="center" wrapText="1"/>
    </xf>
    <xf numFmtId="4" fontId="91" fillId="2" borderId="0" xfId="0" applyNumberFormat="1" applyFont="1" applyFill="1" applyBorder="1"/>
    <xf numFmtId="3" fontId="104" fillId="2" borderId="5" xfId="1" applyNumberFormat="1" applyFont="1" applyFill="1" applyBorder="1" applyAlignment="1">
      <alignment horizontal="center" vertical="center" wrapText="1"/>
    </xf>
    <xf numFmtId="4" fontId="104" fillId="2" borderId="0" xfId="1" applyNumberFormat="1" applyFont="1" applyFill="1" applyBorder="1" applyAlignment="1">
      <alignment horizontal="justify" vertical="center" wrapText="1"/>
    </xf>
    <xf numFmtId="0" fontId="105" fillId="2" borderId="0" xfId="0" applyFont="1" applyFill="1" applyBorder="1" applyAlignment="1">
      <alignment vertical="center"/>
    </xf>
    <xf numFmtId="0" fontId="104" fillId="2" borderId="0" xfId="1" applyFont="1" applyFill="1" applyBorder="1" applyAlignment="1">
      <alignment horizontal="justify" vertical="top" wrapText="1"/>
    </xf>
    <xf numFmtId="0" fontId="85" fillId="2" borderId="0" xfId="0" applyFont="1" applyFill="1" applyBorder="1"/>
    <xf numFmtId="4" fontId="85" fillId="2" borderId="0" xfId="0" applyNumberFormat="1" applyFont="1" applyFill="1" applyBorder="1" applyAlignment="1">
      <alignment vertical="top"/>
    </xf>
    <xf numFmtId="0" fontId="85" fillId="2" borderId="5" xfId="0" applyFont="1" applyFill="1" applyBorder="1" applyAlignment="1">
      <alignment vertical="top"/>
    </xf>
    <xf numFmtId="0" fontId="104" fillId="2" borderId="6" xfId="1" applyFont="1" applyFill="1" applyBorder="1" applyAlignment="1">
      <alignment horizontal="left" vertical="center" wrapText="1"/>
    </xf>
    <xf numFmtId="0" fontId="104" fillId="2" borderId="7" xfId="1" applyFont="1" applyFill="1" applyBorder="1" applyAlignment="1">
      <alignment horizontal="justify" vertical="top" wrapText="1"/>
    </xf>
    <xf numFmtId="0" fontId="104" fillId="2" borderId="7" xfId="1" applyFont="1" applyFill="1" applyBorder="1" applyAlignment="1">
      <alignment horizontal="justify" vertical="center" wrapText="1"/>
    </xf>
    <xf numFmtId="0" fontId="107" fillId="2" borderId="7" xfId="1" applyFont="1" applyFill="1" applyBorder="1" applyAlignment="1">
      <alignment horizontal="justify" vertical="center" wrapText="1"/>
    </xf>
    <xf numFmtId="0" fontId="107" fillId="2" borderId="7" xfId="1" applyFont="1" applyFill="1" applyBorder="1" applyAlignment="1">
      <alignment horizontal="justify" vertical="top" wrapText="1"/>
    </xf>
    <xf numFmtId="0" fontId="107" fillId="2" borderId="8" xfId="1" applyFont="1" applyFill="1" applyBorder="1" applyAlignment="1">
      <alignment horizontal="justify" vertical="top" wrapText="1"/>
    </xf>
    <xf numFmtId="0" fontId="85" fillId="2" borderId="0" xfId="0" applyFont="1" applyFill="1" applyAlignment="1">
      <alignment vertical="top"/>
    </xf>
    <xf numFmtId="4" fontId="85" fillId="2" borderId="0" xfId="0" applyNumberFormat="1" applyFont="1" applyFill="1"/>
    <xf numFmtId="3" fontId="85" fillId="2" borderId="0" xfId="0" applyNumberFormat="1" applyFont="1" applyFill="1" applyAlignment="1">
      <alignment vertical="top"/>
    </xf>
    <xf numFmtId="166" fontId="85" fillId="2" borderId="0" xfId="51" applyFont="1" applyFill="1"/>
    <xf numFmtId="0" fontId="85" fillId="0" borderId="0" xfId="0" applyFont="1" applyAlignment="1">
      <alignment vertical="top"/>
    </xf>
    <xf numFmtId="0" fontId="109" fillId="0" borderId="4" xfId="52" applyFont="1" applyBorder="1"/>
    <xf numFmtId="0" fontId="109" fillId="0" borderId="0" xfId="52" applyFont="1" applyBorder="1"/>
    <xf numFmtId="0" fontId="87" fillId="0" borderId="4" xfId="52" applyFont="1" applyBorder="1" applyAlignment="1">
      <alignment vertical="center"/>
    </xf>
    <xf numFmtId="0" fontId="109" fillId="0" borderId="0" xfId="52" applyFont="1" applyBorder="1" applyAlignment="1">
      <alignment vertical="center"/>
    </xf>
    <xf numFmtId="3" fontId="91" fillId="0" borderId="0" xfId="51" applyNumberFormat="1" applyFont="1" applyFill="1" applyBorder="1" applyAlignment="1">
      <alignment vertical="center"/>
    </xf>
    <xf numFmtId="166" fontId="91" fillId="0" borderId="0" xfId="51" applyFont="1" applyBorder="1" applyAlignment="1">
      <alignment vertical="center"/>
    </xf>
    <xf numFmtId="0" fontId="85" fillId="0" borderId="5" xfId="0" applyFont="1" applyBorder="1" applyAlignment="1">
      <alignment vertical="center"/>
    </xf>
    <xf numFmtId="0" fontId="103" fillId="0" borderId="4" xfId="52" applyFont="1" applyFill="1" applyBorder="1" applyAlignment="1">
      <alignment vertical="center"/>
    </xf>
    <xf numFmtId="0" fontId="109" fillId="0" borderId="0" xfId="52" applyFont="1" applyFill="1" applyBorder="1" applyAlignment="1">
      <alignment vertical="center"/>
    </xf>
    <xf numFmtId="0" fontId="109" fillId="0" borderId="4" xfId="52" applyFont="1" applyFill="1" applyBorder="1" applyAlignment="1">
      <alignment vertical="center"/>
    </xf>
    <xf numFmtId="0" fontId="104" fillId="0" borderId="0" xfId="52" applyFont="1" applyFill="1" applyBorder="1" applyAlignment="1">
      <alignment horizontal="left" vertical="center"/>
    </xf>
    <xf numFmtId="0" fontId="104" fillId="0" borderId="0" xfId="52" applyFont="1" applyFill="1" applyBorder="1" applyAlignment="1">
      <alignment vertical="center"/>
    </xf>
    <xf numFmtId="3" fontId="105" fillId="0" borderId="0" xfId="51" applyNumberFormat="1" applyFont="1" applyFill="1" applyBorder="1" applyAlignment="1">
      <alignment horizontal="right" vertical="center"/>
    </xf>
    <xf numFmtId="3" fontId="105" fillId="0" borderId="0" xfId="51" applyNumberFormat="1" applyFont="1" applyFill="1" applyBorder="1" applyAlignment="1">
      <alignment vertical="center"/>
    </xf>
    <xf numFmtId="0" fontId="110" fillId="0" borderId="0" xfId="52" applyFont="1" applyFill="1" applyBorder="1" applyAlignment="1">
      <alignment horizontal="left" vertical="center"/>
    </xf>
    <xf numFmtId="3" fontId="91" fillId="0" borderId="0" xfId="51" applyNumberFormat="1" applyFont="1" applyBorder="1" applyAlignment="1">
      <alignment vertical="center"/>
    </xf>
    <xf numFmtId="0" fontId="110" fillId="0" borderId="4" xfId="52" applyFont="1" applyFill="1" applyBorder="1" applyAlignment="1">
      <alignment vertical="center"/>
    </xf>
    <xf numFmtId="3" fontId="111" fillId="0" borderId="0" xfId="51" applyNumberFormat="1" applyFont="1" applyFill="1" applyBorder="1" applyAlignment="1">
      <alignment vertical="center"/>
    </xf>
    <xf numFmtId="0" fontId="87" fillId="0" borderId="4" xfId="52" applyFont="1" applyFill="1" applyBorder="1" applyAlignment="1">
      <alignment vertical="center"/>
    </xf>
    <xf numFmtId="0" fontId="103" fillId="0" borderId="4" xfId="52" applyFont="1" applyBorder="1" applyAlignment="1">
      <alignment vertical="center"/>
    </xf>
    <xf numFmtId="0" fontId="104" fillId="0" borderId="0" xfId="52" applyFont="1" applyBorder="1" applyAlignment="1">
      <alignment vertical="center"/>
    </xf>
    <xf numFmtId="3" fontId="105" fillId="0" borderId="0" xfId="51" applyNumberFormat="1" applyFont="1" applyBorder="1" applyAlignment="1">
      <alignment vertical="center"/>
    </xf>
    <xf numFmtId="0" fontId="110" fillId="0" borderId="4" xfId="52" applyFont="1" applyBorder="1" applyAlignment="1">
      <alignment vertical="center"/>
    </xf>
    <xf numFmtId="0" fontId="85" fillId="0" borderId="5" xfId="0" applyFont="1" applyFill="1" applyBorder="1" applyAlignment="1">
      <alignment vertical="center"/>
    </xf>
    <xf numFmtId="0" fontId="109" fillId="0" borderId="4" xfId="52" applyFont="1" applyBorder="1" applyAlignment="1">
      <alignment vertical="center"/>
    </xf>
    <xf numFmtId="0" fontId="109" fillId="0" borderId="6" xfId="52" applyFont="1" applyBorder="1" applyAlignment="1">
      <alignment vertical="center"/>
    </xf>
    <xf numFmtId="0" fontId="109" fillId="0" borderId="7" xfId="52" applyFont="1" applyBorder="1" applyAlignment="1">
      <alignment vertical="center"/>
    </xf>
    <xf numFmtId="3" fontId="85" fillId="0" borderId="7" xfId="52" applyNumberFormat="1" applyFont="1" applyBorder="1" applyAlignment="1">
      <alignment vertical="center"/>
    </xf>
    <xf numFmtId="4" fontId="109" fillId="0" borderId="7" xfId="52" applyNumberFormat="1" applyFont="1" applyBorder="1" applyAlignment="1">
      <alignment vertical="center"/>
    </xf>
    <xf numFmtId="0" fontId="85" fillId="0" borderId="8" xfId="0" applyFont="1" applyBorder="1" applyAlignment="1">
      <alignment vertical="center"/>
    </xf>
    <xf numFmtId="4" fontId="85" fillId="2" borderId="0" xfId="0" applyNumberFormat="1" applyFont="1" applyFill="1" applyAlignment="1">
      <alignment vertical="center"/>
    </xf>
    <xf numFmtId="3" fontId="85" fillId="2" borderId="0" xfId="0" applyNumberFormat="1" applyFont="1" applyFill="1"/>
    <xf numFmtId="166" fontId="85" fillId="2" borderId="0" xfId="0" applyNumberFormat="1" applyFont="1" applyFill="1"/>
    <xf numFmtId="0" fontId="103" fillId="2" borderId="19" xfId="55" applyFont="1" applyFill="1" applyBorder="1" applyAlignment="1">
      <alignment horizontal="center" vertical="center"/>
    </xf>
    <xf numFmtId="0" fontId="103" fillId="2" borderId="19" xfId="55" applyFont="1" applyFill="1" applyBorder="1" applyAlignment="1">
      <alignment horizontal="center" vertical="center" wrapText="1"/>
    </xf>
    <xf numFmtId="0" fontId="103" fillId="2" borderId="19" xfId="54" applyFont="1" applyFill="1" applyBorder="1" applyAlignment="1">
      <alignment horizontal="center" vertical="center" wrapText="1"/>
    </xf>
    <xf numFmtId="0" fontId="85" fillId="0" borderId="19" xfId="0" applyFont="1" applyBorder="1"/>
    <xf numFmtId="0" fontId="85" fillId="0" borderId="20" xfId="0" applyFont="1" applyBorder="1"/>
    <xf numFmtId="0" fontId="85" fillId="0" borderId="13" xfId="0" applyFont="1" applyBorder="1"/>
    <xf numFmtId="0" fontId="103" fillId="0" borderId="18" xfId="53" applyFont="1" applyBorder="1" applyAlignment="1">
      <alignment wrapText="1"/>
    </xf>
    <xf numFmtId="166" fontId="109" fillId="0" borderId="18" xfId="51" applyFont="1" applyBorder="1"/>
    <xf numFmtId="166" fontId="109" fillId="0" borderId="18" xfId="51" applyFont="1" applyFill="1" applyBorder="1"/>
    <xf numFmtId="166" fontId="109" fillId="0" borderId="1" xfId="51" applyFont="1" applyBorder="1"/>
    <xf numFmtId="166" fontId="103" fillId="0" borderId="17" xfId="51" applyFont="1" applyBorder="1"/>
    <xf numFmtId="0" fontId="103" fillId="0" borderId="17" xfId="53" applyFont="1" applyBorder="1"/>
    <xf numFmtId="3" fontId="103" fillId="0" borderId="17" xfId="51" applyNumberFormat="1" applyFont="1" applyBorder="1" applyAlignment="1">
      <alignment horizontal="right" vertical="center"/>
    </xf>
    <xf numFmtId="0" fontId="109" fillId="0" borderId="17" xfId="53" applyFont="1" applyBorder="1" applyAlignment="1">
      <alignment wrapText="1"/>
    </xf>
    <xf numFmtId="3" fontId="109" fillId="0" borderId="17" xfId="51" applyNumberFormat="1" applyFont="1" applyBorder="1" applyAlignment="1">
      <alignment horizontal="right" vertical="center"/>
    </xf>
    <xf numFmtId="3" fontId="109" fillId="0" borderId="17" xfId="51" applyNumberFormat="1" applyFont="1" applyFill="1" applyBorder="1" applyAlignment="1">
      <alignment horizontal="right" vertical="center"/>
    </xf>
    <xf numFmtId="3" fontId="109" fillId="0" borderId="4" xfId="51" applyNumberFormat="1" applyFont="1" applyBorder="1" applyAlignment="1">
      <alignment horizontal="right" vertical="center"/>
    </xf>
    <xf numFmtId="0" fontId="104" fillId="0" borderId="17" xfId="53" applyFont="1" applyBorder="1" applyAlignment="1">
      <alignment horizontal="left" indent="1"/>
    </xf>
    <xf numFmtId="3" fontId="104" fillId="0" borderId="17" xfId="51" applyNumberFormat="1" applyFont="1" applyFill="1" applyBorder="1" applyAlignment="1">
      <alignment horizontal="right" vertical="center"/>
    </xf>
    <xf numFmtId="0" fontId="109" fillId="0" borderId="17" xfId="53" applyFont="1" applyBorder="1"/>
    <xf numFmtId="3" fontId="99" fillId="0" borderId="17" xfId="51" applyNumberFormat="1" applyFont="1" applyBorder="1" applyAlignment="1">
      <alignment horizontal="right" vertical="center"/>
    </xf>
    <xf numFmtId="0" fontId="104" fillId="0" borderId="17" xfId="53" applyFont="1" applyFill="1" applyBorder="1" applyAlignment="1">
      <alignment horizontal="left" indent="1"/>
    </xf>
    <xf numFmtId="3" fontId="104" fillId="0" borderId="17" xfId="51" applyNumberFormat="1" applyFont="1" applyBorder="1" applyAlignment="1">
      <alignment horizontal="right" vertical="center"/>
    </xf>
    <xf numFmtId="3" fontId="112" fillId="0" borderId="5" xfId="0" applyNumberFormat="1" applyFont="1" applyBorder="1" applyAlignment="1">
      <alignment horizontal="right" vertical="center"/>
    </xf>
    <xf numFmtId="3" fontId="112" fillId="0" borderId="17" xfId="0" applyNumberFormat="1" applyFont="1" applyBorder="1" applyAlignment="1">
      <alignment vertical="center"/>
    </xf>
    <xf numFmtId="3" fontId="104" fillId="0" borderId="4" xfId="51" applyNumberFormat="1" applyFont="1" applyBorder="1" applyAlignment="1">
      <alignment horizontal="right" vertical="center"/>
    </xf>
    <xf numFmtId="0" fontId="104" fillId="0" borderId="17" xfId="53" applyFont="1" applyFill="1" applyBorder="1" applyAlignment="1"/>
    <xf numFmtId="0" fontId="103" fillId="0" borderId="17" xfId="53" applyFont="1" applyBorder="1" applyAlignment="1">
      <alignment horizontal="justify" wrapText="1"/>
    </xf>
    <xf numFmtId="0" fontId="109" fillId="0" borderId="17" xfId="53" applyFont="1" applyFill="1" applyBorder="1"/>
    <xf numFmtId="3" fontId="109" fillId="0" borderId="4" xfId="51" applyNumberFormat="1" applyFont="1" applyFill="1" applyBorder="1" applyAlignment="1">
      <alignment horizontal="right" vertical="center"/>
    </xf>
    <xf numFmtId="166" fontId="85" fillId="0" borderId="0" xfId="51" applyFont="1" applyFill="1"/>
    <xf numFmtId="0" fontId="103" fillId="0" borderId="15" xfId="53" applyFont="1" applyFill="1" applyBorder="1" applyAlignment="1">
      <alignment vertical="center" wrapText="1"/>
    </xf>
    <xf numFmtId="3" fontId="103" fillId="0" borderId="15" xfId="51" applyNumberFormat="1" applyFont="1" applyFill="1" applyBorder="1" applyAlignment="1">
      <alignment horizontal="right" vertical="center"/>
    </xf>
    <xf numFmtId="3" fontId="85" fillId="0" borderId="0" xfId="0" applyNumberFormat="1" applyFont="1" applyFill="1" applyAlignment="1">
      <alignment vertical="center"/>
    </xf>
    <xf numFmtId="166" fontId="85" fillId="0" borderId="0" xfId="51" applyFont="1" applyFill="1" applyAlignment="1">
      <alignment vertical="center"/>
    </xf>
    <xf numFmtId="49" fontId="103" fillId="0" borderId="17" xfId="53" applyNumberFormat="1" applyFont="1" applyFill="1" applyBorder="1" applyAlignment="1">
      <alignment horizontal="justify" vertical="center" wrapText="1"/>
    </xf>
    <xf numFmtId="3" fontId="103" fillId="0" borderId="17" xfId="51" applyNumberFormat="1" applyFont="1" applyFill="1" applyBorder="1" applyAlignment="1">
      <alignment horizontal="right" vertical="center"/>
    </xf>
    <xf numFmtId="166" fontId="85" fillId="0" borderId="0" xfId="51" applyFont="1"/>
    <xf numFmtId="3" fontId="99" fillId="0" borderId="17" xfId="51" applyNumberFormat="1" applyFont="1" applyFill="1" applyBorder="1" applyAlignment="1">
      <alignment horizontal="right" vertical="center"/>
    </xf>
    <xf numFmtId="3" fontId="112" fillId="0" borderId="0" xfId="0" applyNumberFormat="1" applyFont="1" applyFill="1" applyAlignment="1">
      <alignment vertical="center"/>
    </xf>
    <xf numFmtId="0" fontId="109" fillId="0" borderId="17" xfId="53" applyFont="1" applyFill="1" applyBorder="1" applyAlignment="1">
      <alignment horizontal="left" indent="1"/>
    </xf>
    <xf numFmtId="49" fontId="103" fillId="0" borderId="17" xfId="53" applyNumberFormat="1" applyFont="1" applyFill="1" applyBorder="1" applyAlignment="1">
      <alignment horizontal="left" vertical="center" wrapText="1"/>
    </xf>
    <xf numFmtId="0" fontId="112" fillId="0" borderId="17" xfId="0" applyFont="1" applyFill="1" applyBorder="1" applyAlignment="1">
      <alignment horizontal="right" vertical="center"/>
    </xf>
    <xf numFmtId="3" fontId="112" fillId="0" borderId="17" xfId="0" applyNumberFormat="1" applyFont="1" applyFill="1" applyBorder="1" applyAlignment="1">
      <alignment horizontal="right" vertical="center"/>
    </xf>
    <xf numFmtId="3" fontId="104" fillId="0" borderId="4" xfId="51" applyNumberFormat="1" applyFont="1" applyFill="1" applyBorder="1" applyAlignment="1">
      <alignment horizontal="right" vertical="center"/>
    </xf>
    <xf numFmtId="3" fontId="105" fillId="0" borderId="17" xfId="0" applyNumberFormat="1" applyFont="1" applyFill="1" applyBorder="1" applyAlignment="1">
      <alignment horizontal="right" vertical="center"/>
    </xf>
    <xf numFmtId="0" fontId="103" fillId="0" borderId="17" xfId="53" applyFont="1" applyFill="1" applyBorder="1" applyAlignment="1">
      <alignment horizontal="justify" wrapText="1"/>
    </xf>
    <xf numFmtId="0" fontId="103" fillId="0" borderId="15" xfId="53" applyFont="1" applyFill="1" applyBorder="1" applyAlignment="1">
      <alignment vertical="center"/>
    </xf>
    <xf numFmtId="0" fontId="113" fillId="0" borderId="14" xfId="53" applyFont="1" applyFill="1" applyBorder="1"/>
    <xf numFmtId="166" fontId="113" fillId="0" borderId="14" xfId="51" applyFont="1" applyFill="1" applyBorder="1"/>
    <xf numFmtId="166" fontId="113" fillId="0" borderId="6" xfId="51" applyFont="1" applyFill="1" applyBorder="1"/>
    <xf numFmtId="4" fontId="85" fillId="0" borderId="0" xfId="0" applyNumberFormat="1" applyFont="1" applyFill="1"/>
    <xf numFmtId="3" fontId="85" fillId="0" borderId="0" xfId="0" applyNumberFormat="1" applyFont="1" applyFill="1"/>
    <xf numFmtId="4" fontId="85" fillId="0" borderId="0" xfId="0" applyNumberFormat="1" applyFont="1"/>
    <xf numFmtId="0" fontId="83"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103" fillId="0" borderId="0" xfId="0" applyFont="1" applyFill="1" applyBorder="1" applyAlignment="1">
      <alignment horizontal="center"/>
    </xf>
    <xf numFmtId="0" fontId="85" fillId="2" borderId="4" xfId="0" applyFont="1" applyFill="1" applyBorder="1"/>
    <xf numFmtId="4" fontId="85" fillId="2" borderId="0" xfId="0" applyNumberFormat="1" applyFont="1" applyFill="1" applyBorder="1"/>
    <xf numFmtId="0" fontId="85" fillId="2" borderId="5" xfId="0" applyFont="1" applyFill="1" applyBorder="1"/>
    <xf numFmtId="0" fontId="85" fillId="0" borderId="0" xfId="0" applyFont="1" applyFill="1" applyBorder="1"/>
    <xf numFmtId="4" fontId="103" fillId="2" borderId="0" xfId="0" applyNumberFormat="1" applyFont="1" applyFill="1" applyBorder="1" applyAlignment="1">
      <alignment horizontal="center"/>
    </xf>
    <xf numFmtId="0" fontId="103" fillId="2" borderId="0" xfId="0" applyFont="1" applyFill="1" applyBorder="1" applyAlignment="1">
      <alignment horizontal="center"/>
    </xf>
    <xf numFmtId="0" fontId="87" fillId="2" borderId="4" xfId="0" applyFont="1" applyFill="1" applyBorder="1" applyAlignment="1">
      <alignment vertical="center"/>
    </xf>
    <xf numFmtId="0" fontId="85" fillId="2" borderId="0" xfId="0" applyFont="1" applyFill="1" applyBorder="1" applyAlignment="1">
      <alignment vertical="center" wrapText="1"/>
    </xf>
    <xf numFmtId="3" fontId="98" fillId="2" borderId="0" xfId="0" applyNumberFormat="1" applyFont="1" applyFill="1" applyBorder="1" applyAlignment="1">
      <alignment vertical="center"/>
    </xf>
    <xf numFmtId="0" fontId="85" fillId="2" borderId="5" xfId="0" applyFont="1" applyFill="1" applyBorder="1" applyAlignment="1">
      <alignment vertical="center"/>
    </xf>
    <xf numFmtId="0" fontId="110" fillId="2" borderId="4" xfId="0" applyFont="1" applyFill="1" applyBorder="1" applyAlignment="1">
      <alignment vertical="center"/>
    </xf>
    <xf numFmtId="0" fontId="114" fillId="2" borderId="0" xfId="0" applyFont="1" applyFill="1" applyBorder="1" applyAlignment="1">
      <alignment vertical="center" wrapText="1"/>
    </xf>
    <xf numFmtId="3" fontId="111" fillId="2" borderId="0" xfId="0" applyNumberFormat="1" applyFont="1" applyFill="1" applyBorder="1" applyAlignment="1">
      <alignment vertical="center"/>
    </xf>
    <xf numFmtId="0" fontId="114" fillId="2" borderId="5" xfId="0" applyFont="1" applyFill="1" applyBorder="1" applyAlignment="1">
      <alignment vertical="center"/>
    </xf>
    <xf numFmtId="0" fontId="114" fillId="0" borderId="0" xfId="0" applyFont="1" applyFill="1" applyBorder="1" applyAlignment="1">
      <alignment vertical="center"/>
    </xf>
    <xf numFmtId="0" fontId="85" fillId="2" borderId="4" xfId="0" applyFont="1" applyFill="1" applyBorder="1" applyAlignment="1">
      <alignment vertical="center"/>
    </xf>
    <xf numFmtId="0" fontId="105" fillId="2" borderId="0" xfId="55" applyFont="1" applyFill="1" applyBorder="1" applyAlignment="1">
      <alignment vertical="center"/>
    </xf>
    <xf numFmtId="0" fontId="91" fillId="2" borderId="4" xfId="0" applyFont="1" applyFill="1" applyBorder="1" applyAlignment="1">
      <alignment vertical="center"/>
    </xf>
    <xf numFmtId="0" fontId="105" fillId="2" borderId="0" xfId="0" applyFont="1" applyFill="1" applyBorder="1" applyAlignment="1">
      <alignment vertical="center" wrapText="1"/>
    </xf>
    <xf numFmtId="0" fontId="111" fillId="2" borderId="4" xfId="0" applyFont="1" applyFill="1" applyBorder="1" applyAlignment="1">
      <alignment vertical="center"/>
    </xf>
    <xf numFmtId="0" fontId="105" fillId="2" borderId="4" xfId="0" applyFont="1" applyFill="1" applyBorder="1" applyAlignment="1">
      <alignment vertical="center"/>
    </xf>
    <xf numFmtId="0" fontId="85" fillId="2" borderId="6" xfId="0" applyFont="1" applyFill="1" applyBorder="1" applyAlignment="1">
      <alignment vertical="center"/>
    </xf>
    <xf numFmtId="0" fontId="85" fillId="2" borderId="7" xfId="0" applyFont="1" applyFill="1" applyBorder="1" applyAlignment="1">
      <alignment vertical="center"/>
    </xf>
    <xf numFmtId="0" fontId="85" fillId="2" borderId="8" xfId="0" applyFont="1" applyFill="1" applyBorder="1" applyAlignment="1">
      <alignment vertical="center"/>
    </xf>
    <xf numFmtId="4" fontId="85" fillId="0" borderId="0" xfId="0" applyNumberFormat="1" applyFont="1" applyAlignment="1">
      <alignment vertical="center"/>
    </xf>
    <xf numFmtId="0" fontId="98" fillId="0" borderId="0" xfId="0" applyFont="1" applyFill="1" applyAlignment="1">
      <alignment horizontal="center" vertical="center"/>
    </xf>
    <xf numFmtId="0" fontId="85" fillId="2" borderId="0" xfId="56" applyFont="1" applyFill="1" applyBorder="1" applyAlignment="1">
      <alignment horizontal="center" vertical="center"/>
    </xf>
    <xf numFmtId="0" fontId="85" fillId="2" borderId="0" xfId="56" applyFont="1" applyFill="1"/>
    <xf numFmtId="0" fontId="87" fillId="2" borderId="0" xfId="56" applyFont="1" applyFill="1" applyBorder="1" applyAlignment="1">
      <alignment horizontal="center" vertical="center"/>
    </xf>
    <xf numFmtId="0" fontId="85" fillId="2" borderId="0" xfId="56" applyFont="1" applyFill="1" applyBorder="1" applyAlignment="1">
      <alignment horizontal="center"/>
    </xf>
    <xf numFmtId="0" fontId="115" fillId="0" borderId="1" xfId="218" quotePrefix="1" applyFont="1" applyBorder="1" applyAlignment="1"/>
    <xf numFmtId="0" fontId="113" fillId="0" borderId="2" xfId="218" applyFont="1" applyBorder="1" applyAlignment="1">
      <alignment wrapText="1"/>
    </xf>
    <xf numFmtId="3" fontId="113" fillId="0" borderId="18" xfId="57" applyNumberFormat="1" applyFont="1" applyBorder="1"/>
    <xf numFmtId="3" fontId="113" fillId="2" borderId="0" xfId="57" applyNumberFormat="1" applyFont="1" applyFill="1" applyBorder="1"/>
    <xf numFmtId="0" fontId="113" fillId="0" borderId="4" xfId="218" applyFont="1" applyBorder="1"/>
    <xf numFmtId="0" fontId="113" fillId="0" borderId="0" xfId="218" applyFont="1" applyBorder="1" applyAlignment="1">
      <alignment wrapText="1"/>
    </xf>
    <xf numFmtId="0" fontId="88" fillId="0" borderId="17" xfId="0" applyNumberFormat="1" applyFont="1" applyBorder="1" applyAlignment="1">
      <alignment horizontal="center" vertical="center"/>
    </xf>
    <xf numFmtId="0" fontId="88" fillId="2" borderId="0" xfId="57" applyNumberFormat="1" applyFont="1" applyFill="1" applyBorder="1" applyAlignment="1">
      <alignment horizontal="center"/>
    </xf>
    <xf numFmtId="0" fontId="87" fillId="0" borderId="4" xfId="219" applyFont="1" applyBorder="1" applyAlignment="1"/>
    <xf numFmtId="0" fontId="89" fillId="0" borderId="0" xfId="219" applyFont="1" applyBorder="1" applyAlignment="1">
      <alignment wrapText="1"/>
    </xf>
    <xf numFmtId="3" fontId="89" fillId="0" borderId="17" xfId="57" applyNumberFormat="1" applyFont="1" applyBorder="1"/>
    <xf numFmtId="3" fontId="89" fillId="2" borderId="0" xfId="57" applyNumberFormat="1" applyFont="1" applyFill="1" applyBorder="1"/>
    <xf numFmtId="3" fontId="87" fillId="0" borderId="17" xfId="57" applyNumberFormat="1" applyFont="1" applyBorder="1"/>
    <xf numFmtId="3" fontId="87" fillId="2" borderId="0" xfId="57" applyNumberFormat="1" applyFont="1" applyFill="1" applyBorder="1"/>
    <xf numFmtId="3" fontId="85" fillId="2" borderId="0" xfId="56" applyNumberFormat="1" applyFont="1" applyFill="1"/>
    <xf numFmtId="0" fontId="113" fillId="0" borderId="4" xfId="219" applyFont="1" applyBorder="1" applyAlignment="1"/>
    <xf numFmtId="0" fontId="104" fillId="0" borderId="0" xfId="219" applyFont="1" applyBorder="1" applyAlignment="1">
      <alignment wrapText="1"/>
    </xf>
    <xf numFmtId="3" fontId="104" fillId="0" borderId="17" xfId="57" applyNumberFormat="1" applyFont="1" applyBorder="1" applyAlignment="1">
      <alignment vertical="center"/>
    </xf>
    <xf numFmtId="3" fontId="104" fillId="2" borderId="0" xfId="57" applyNumberFormat="1" applyFont="1" applyFill="1" applyBorder="1" applyAlignment="1">
      <alignment vertical="center"/>
    </xf>
    <xf numFmtId="0" fontId="113" fillId="0" borderId="4" xfId="219" applyFont="1" applyFill="1" applyBorder="1" applyAlignment="1"/>
    <xf numFmtId="0" fontId="104" fillId="0" borderId="0" xfId="219" applyFont="1" applyFill="1" applyBorder="1" applyAlignment="1">
      <alignment wrapText="1"/>
    </xf>
    <xf numFmtId="0" fontId="113" fillId="0" borderId="4" xfId="219" applyFont="1" applyFill="1" applyBorder="1" applyAlignment="1">
      <alignment horizontal="left"/>
    </xf>
    <xf numFmtId="0" fontId="113" fillId="0" borderId="0" xfId="219" applyFont="1" applyFill="1" applyBorder="1" applyAlignment="1">
      <alignment horizontal="left" wrapText="1"/>
    </xf>
    <xf numFmtId="3" fontId="113" fillId="0" borderId="17" xfId="57" applyNumberFormat="1" applyFont="1" applyBorder="1"/>
    <xf numFmtId="0" fontId="87" fillId="0" borderId="4" xfId="219" applyFont="1" applyFill="1" applyBorder="1" applyAlignment="1"/>
    <xf numFmtId="0" fontId="87" fillId="0" borderId="0" xfId="219" applyFont="1" applyFill="1" applyBorder="1" applyAlignment="1">
      <alignment wrapText="1"/>
    </xf>
    <xf numFmtId="3" fontId="112" fillId="0" borderId="17" xfId="218" applyNumberFormat="1" applyFont="1" applyBorder="1" applyAlignment="1">
      <alignment horizontal="right" vertical="center"/>
    </xf>
    <xf numFmtId="0" fontId="104" fillId="0" borderId="0" xfId="219" applyFont="1" applyFill="1" applyBorder="1" applyAlignment="1">
      <alignment horizontal="left" wrapText="1"/>
    </xf>
    <xf numFmtId="3" fontId="104" fillId="0" borderId="17" xfId="57" applyNumberFormat="1" applyFont="1" applyFill="1" applyBorder="1" applyAlignment="1">
      <alignment vertical="center"/>
    </xf>
    <xf numFmtId="0" fontId="113" fillId="0" borderId="0" xfId="219" applyFont="1" applyFill="1" applyBorder="1" applyAlignment="1">
      <alignment wrapText="1"/>
    </xf>
    <xf numFmtId="3" fontId="113" fillId="0" borderId="14" xfId="57" applyNumberFormat="1" applyFont="1" applyBorder="1"/>
    <xf numFmtId="0" fontId="89" fillId="2" borderId="22" xfId="219" applyFont="1" applyFill="1" applyBorder="1" applyAlignment="1"/>
    <xf numFmtId="0" fontId="89" fillId="2" borderId="21" xfId="219" applyFont="1" applyFill="1" applyBorder="1" applyAlignment="1">
      <alignment wrapText="1"/>
    </xf>
    <xf numFmtId="3" fontId="87" fillId="2" borderId="19" xfId="57" applyNumberFormat="1" applyFont="1" applyFill="1" applyBorder="1"/>
    <xf numFmtId="3" fontId="113" fillId="0" borderId="17" xfId="57" applyNumberFormat="1" applyFont="1" applyBorder="1" applyAlignment="1">
      <alignment vertical="center"/>
    </xf>
    <xf numFmtId="3" fontId="113" fillId="2" borderId="0" xfId="57" applyNumberFormat="1" applyFont="1" applyFill="1" applyBorder="1" applyAlignment="1">
      <alignment vertical="center"/>
    </xf>
    <xf numFmtId="0" fontId="89" fillId="0" borderId="0" xfId="219" applyFont="1" applyFill="1" applyBorder="1" applyAlignment="1">
      <alignment wrapText="1"/>
    </xf>
    <xf numFmtId="3" fontId="87" fillId="0" borderId="17" xfId="57" applyNumberFormat="1" applyFont="1" applyBorder="1" applyAlignment="1">
      <alignment vertical="center"/>
    </xf>
    <xf numFmtId="3" fontId="87" fillId="2" borderId="0" xfId="57" applyNumberFormat="1" applyFont="1" applyFill="1" applyBorder="1" applyAlignment="1">
      <alignment vertical="center"/>
    </xf>
    <xf numFmtId="166" fontId="99" fillId="2" borderId="0" xfId="57" applyFont="1" applyFill="1" applyBorder="1"/>
    <xf numFmtId="3" fontId="87" fillId="2" borderId="19" xfId="57" applyNumberFormat="1" applyFont="1" applyFill="1" applyBorder="1" applyAlignment="1">
      <alignment vertical="center"/>
    </xf>
    <xf numFmtId="0" fontId="105" fillId="0" borderId="0" xfId="56" applyFont="1" applyFill="1" applyBorder="1" applyAlignment="1">
      <alignment wrapText="1"/>
    </xf>
    <xf numFmtId="0" fontId="89" fillId="0" borderId="4" xfId="219" applyFont="1" applyFill="1" applyBorder="1" applyAlignment="1"/>
    <xf numFmtId="3" fontId="87" fillId="0" borderId="17" xfId="57" applyNumberFormat="1" applyFont="1" applyFill="1" applyBorder="1" applyAlignment="1">
      <alignment vertical="center"/>
    </xf>
    <xf numFmtId="0" fontId="113" fillId="0" borderId="0" xfId="219" applyFont="1" applyBorder="1" applyAlignment="1">
      <alignment wrapText="1"/>
    </xf>
    <xf numFmtId="0" fontId="99" fillId="0" borderId="4" xfId="219" applyFont="1" applyBorder="1" applyAlignment="1"/>
    <xf numFmtId="0" fontId="87" fillId="0" borderId="0" xfId="219" applyFont="1" applyBorder="1" applyAlignment="1">
      <alignment wrapText="1"/>
    </xf>
    <xf numFmtId="0" fontId="113" fillId="0" borderId="6" xfId="219" applyFont="1" applyBorder="1" applyAlignment="1"/>
    <xf numFmtId="0" fontId="113" fillId="0" borderId="7" xfId="219" applyFont="1" applyBorder="1" applyAlignment="1">
      <alignment wrapText="1"/>
    </xf>
    <xf numFmtId="0" fontId="85" fillId="2" borderId="0" xfId="56" applyFont="1" applyFill="1" applyAlignment="1">
      <alignment wrapText="1"/>
    </xf>
    <xf numFmtId="3" fontId="85" fillId="2" borderId="0" xfId="57" applyNumberFormat="1" applyFont="1" applyFill="1"/>
    <xf numFmtId="0" fontId="85" fillId="2" borderId="0" xfId="56" applyFont="1" applyFill="1" applyAlignment="1">
      <alignment horizontal="center"/>
    </xf>
    <xf numFmtId="0" fontId="98" fillId="2" borderId="0" xfId="56" applyFont="1" applyFill="1" applyAlignment="1">
      <alignment horizontal="center"/>
    </xf>
    <xf numFmtId="0" fontId="104" fillId="0" borderId="4" xfId="219" applyFont="1" applyBorder="1" applyAlignment="1"/>
    <xf numFmtId="3" fontId="105" fillId="2" borderId="0" xfId="56" applyNumberFormat="1" applyFont="1" applyFill="1"/>
    <xf numFmtId="0" fontId="105" fillId="2" borderId="0" xfId="56" applyFont="1" applyFill="1"/>
    <xf numFmtId="0" fontId="104" fillId="0" borderId="4" xfId="219" applyFont="1" applyFill="1" applyBorder="1" applyAlignment="1"/>
    <xf numFmtId="0" fontId="104" fillId="0" borderId="4" xfId="219" applyFont="1" applyFill="1" applyBorder="1" applyAlignment="1">
      <alignment horizontal="left"/>
    </xf>
    <xf numFmtId="0" fontId="99" fillId="0" borderId="4" xfId="219" applyFont="1" applyFill="1" applyBorder="1" applyAlignment="1">
      <alignment horizontal="left"/>
    </xf>
    <xf numFmtId="0" fontId="103" fillId="2" borderId="14" xfId="0" applyFont="1" applyFill="1" applyBorder="1" applyAlignment="1">
      <alignment horizontal="center" vertical="center" wrapText="1"/>
    </xf>
    <xf numFmtId="0" fontId="103" fillId="2" borderId="8" xfId="0" applyFont="1" applyFill="1" applyBorder="1" applyAlignment="1">
      <alignment horizontal="center" vertical="center" wrapText="1"/>
    </xf>
    <xf numFmtId="0" fontId="99" fillId="2" borderId="17" xfId="0" applyFont="1" applyFill="1" applyBorder="1" applyAlignment="1">
      <alignment horizontal="justify" vertical="center" wrapText="1"/>
    </xf>
    <xf numFmtId="0" fontId="107" fillId="2" borderId="5" xfId="0" applyFont="1" applyFill="1" applyBorder="1" applyAlignment="1">
      <alignment horizontal="justify" vertical="center" wrapText="1"/>
    </xf>
    <xf numFmtId="0" fontId="99" fillId="2" borderId="17" xfId="0" applyFont="1" applyFill="1" applyBorder="1" applyAlignment="1">
      <alignment horizontal="left" vertical="center" wrapText="1"/>
    </xf>
    <xf numFmtId="0" fontId="99" fillId="2" borderId="5" xfId="0" applyFont="1" applyFill="1" applyBorder="1" applyAlignment="1">
      <alignment horizontal="justify" vertical="center" wrapText="1"/>
    </xf>
    <xf numFmtId="0" fontId="104" fillId="2" borderId="17" xfId="0" applyFont="1" applyFill="1" applyBorder="1" applyAlignment="1">
      <alignment horizontal="left" vertical="center" wrapText="1" indent="1"/>
    </xf>
    <xf numFmtId="0" fontId="104" fillId="2" borderId="17" xfId="0" applyFont="1" applyFill="1" applyBorder="1" applyAlignment="1">
      <alignment horizontal="left" vertical="center" wrapText="1"/>
    </xf>
    <xf numFmtId="0" fontId="104" fillId="2" borderId="14" xfId="0" applyFont="1" applyFill="1" applyBorder="1" applyAlignment="1">
      <alignment horizontal="justify" vertical="center" wrapText="1"/>
    </xf>
    <xf numFmtId="0" fontId="99" fillId="2" borderId="8" xfId="0" applyFont="1" applyFill="1" applyBorder="1" applyAlignment="1">
      <alignment horizontal="justify" vertical="center" wrapText="1"/>
    </xf>
    <xf numFmtId="0" fontId="117" fillId="0" borderId="0" xfId="0" applyFont="1" applyFill="1" applyAlignment="1">
      <alignment horizontal="center"/>
    </xf>
    <xf numFmtId="0" fontId="98" fillId="2" borderId="0" xfId="0" applyFont="1" applyFill="1" applyAlignment="1"/>
    <xf numFmtId="0" fontId="87" fillId="0" borderId="1" xfId="0" applyFont="1" applyFill="1" applyBorder="1" applyAlignment="1">
      <alignment horizontal="center"/>
    </xf>
    <xf numFmtId="0" fontId="87" fillId="0" borderId="2" xfId="0" applyFont="1" applyFill="1" applyBorder="1" applyAlignment="1">
      <alignment horizontal="center"/>
    </xf>
    <xf numFmtId="0" fontId="87" fillId="0" borderId="3" xfId="0" applyFont="1" applyFill="1" applyBorder="1" applyAlignment="1">
      <alignment horizontal="center"/>
    </xf>
    <xf numFmtId="0" fontId="85" fillId="0" borderId="4" xfId="0" applyFont="1" applyFill="1" applyBorder="1" applyAlignment="1">
      <alignment vertical="justify" wrapText="1"/>
    </xf>
    <xf numFmtId="0" fontId="85" fillId="0" borderId="5" xfId="0" applyFont="1" applyFill="1" applyBorder="1" applyAlignment="1">
      <alignment vertical="justify" wrapText="1"/>
    </xf>
    <xf numFmtId="0" fontId="85" fillId="0" borderId="4" xfId="0" applyFont="1" applyFill="1" applyBorder="1" applyAlignment="1">
      <alignment horizontal="justify" vertical="center"/>
    </xf>
    <xf numFmtId="0" fontId="85" fillId="0" borderId="0" xfId="0" applyFont="1" applyFill="1" applyBorder="1" applyAlignment="1">
      <alignment horizontal="justify" vertical="center"/>
    </xf>
    <xf numFmtId="0" fontId="85" fillId="0" borderId="5" xfId="0" applyFont="1" applyFill="1" applyBorder="1"/>
    <xf numFmtId="0" fontId="91" fillId="0" borderId="4" xfId="0" applyFont="1" applyFill="1" applyBorder="1" applyAlignment="1">
      <alignment horizontal="left" vertical="center"/>
    </xf>
    <xf numFmtId="0" fontId="91" fillId="0" borderId="0" xfId="0" applyFont="1" applyFill="1" applyBorder="1" applyAlignment="1">
      <alignment horizontal="left" vertical="center"/>
    </xf>
    <xf numFmtId="0" fontId="91" fillId="48" borderId="11" xfId="0" applyFont="1" applyFill="1" applyBorder="1" applyAlignment="1">
      <alignment horizontal="center" vertical="center" wrapText="1"/>
    </xf>
    <xf numFmtId="0" fontId="85" fillId="0" borderId="4" xfId="0" applyFont="1" applyFill="1" applyBorder="1" applyAlignment="1">
      <alignment horizontal="justify" vertical="justify" wrapText="1"/>
    </xf>
    <xf numFmtId="0" fontId="85" fillId="0" borderId="0" xfId="0" applyFont="1" applyFill="1" applyBorder="1" applyAlignment="1">
      <alignment horizontal="justify" vertical="justify" wrapText="1"/>
    </xf>
    <xf numFmtId="0" fontId="85" fillId="0" borderId="5" xfId="0" applyFont="1" applyFill="1" applyBorder="1" applyAlignment="1">
      <alignment horizontal="justify" vertical="justify" wrapText="1"/>
    </xf>
    <xf numFmtId="0" fontId="85" fillId="0" borderId="6" xfId="0" applyFont="1" applyFill="1" applyBorder="1" applyAlignment="1">
      <alignment vertical="justify" wrapText="1"/>
    </xf>
    <xf numFmtId="0" fontId="85" fillId="0" borderId="7" xfId="0" applyFont="1" applyFill="1" applyBorder="1" applyAlignment="1">
      <alignment vertical="justify" wrapText="1"/>
    </xf>
    <xf numFmtId="0" fontId="85" fillId="0" borderId="8" xfId="0" applyFont="1" applyFill="1" applyBorder="1" applyAlignment="1">
      <alignment vertical="justify" wrapText="1"/>
    </xf>
    <xf numFmtId="0" fontId="85" fillId="0" borderId="1" xfId="0" applyFont="1" applyFill="1" applyBorder="1" applyAlignment="1">
      <alignment vertical="justify" wrapText="1"/>
    </xf>
    <xf numFmtId="0" fontId="85" fillId="0" borderId="2" xfId="0" applyFont="1" applyFill="1" applyBorder="1" applyAlignment="1">
      <alignment vertical="justify" wrapText="1"/>
    </xf>
    <xf numFmtId="0" fontId="85" fillId="0" borderId="3" xfId="0" applyFont="1" applyFill="1" applyBorder="1" applyAlignment="1">
      <alignment vertical="justify" wrapText="1"/>
    </xf>
    <xf numFmtId="0" fontId="85" fillId="0" borderId="0" xfId="0" applyFont="1" applyFill="1" applyBorder="1" applyAlignment="1">
      <alignment vertical="justify" wrapText="1"/>
    </xf>
    <xf numFmtId="0" fontId="85" fillId="0" borderId="0" xfId="0" applyFont="1" applyFill="1" applyBorder="1" applyAlignment="1">
      <alignment horizontal="left" vertical="top" wrapText="1"/>
    </xf>
    <xf numFmtId="0" fontId="85" fillId="0" borderId="6" xfId="0" applyFont="1" applyFill="1" applyBorder="1"/>
    <xf numFmtId="0" fontId="85" fillId="0" borderId="7" xfId="0" applyFont="1" applyFill="1" applyBorder="1"/>
    <xf numFmtId="0" fontId="85" fillId="0" borderId="8" xfId="0" applyFont="1" applyFill="1" applyBorder="1"/>
    <xf numFmtId="0" fontId="85" fillId="2" borderId="0" xfId="0" applyFont="1" applyFill="1" applyAlignment="1"/>
    <xf numFmtId="165" fontId="85" fillId="2" borderId="0" xfId="232" applyFont="1" applyFill="1"/>
    <xf numFmtId="0" fontId="122" fillId="0" borderId="4" xfId="0" applyFont="1" applyBorder="1" applyAlignment="1">
      <alignment vertical="center"/>
    </xf>
    <xf numFmtId="0" fontId="122" fillId="0" borderId="35" xfId="0" applyFont="1" applyBorder="1" applyAlignment="1">
      <alignment vertical="center"/>
    </xf>
    <xf numFmtId="0" fontId="122" fillId="0" borderId="0" xfId="0" applyFont="1" applyBorder="1" applyAlignment="1">
      <alignment vertical="center"/>
    </xf>
    <xf numFmtId="0" fontId="122" fillId="0" borderId="0" xfId="0" applyFont="1" applyBorder="1" applyAlignment="1">
      <alignment horizontal="right" vertical="center"/>
    </xf>
    <xf numFmtId="0" fontId="122" fillId="0" borderId="5" xfId="0" applyFont="1" applyBorder="1" applyAlignment="1">
      <alignment horizontal="right" vertical="center"/>
    </xf>
    <xf numFmtId="0" fontId="122" fillId="0" borderId="27" xfId="0" applyFont="1" applyBorder="1" applyAlignment="1">
      <alignment horizontal="right" vertical="center"/>
    </xf>
    <xf numFmtId="3" fontId="122" fillId="0" borderId="61" xfId="0" applyNumberFormat="1" applyFont="1" applyBorder="1" applyAlignment="1">
      <alignment horizontal="right" vertical="center"/>
    </xf>
    <xf numFmtId="3" fontId="122" fillId="0" borderId="5" xfId="0" applyNumberFormat="1" applyFont="1" applyBorder="1" applyAlignment="1">
      <alignment horizontal="right" vertical="center"/>
    </xf>
    <xf numFmtId="0" fontId="85" fillId="0" borderId="26" xfId="0" applyFont="1" applyBorder="1" applyAlignment="1">
      <alignment vertical="center"/>
    </xf>
    <xf numFmtId="3" fontId="105" fillId="0" borderId="11" xfId="10" applyNumberFormat="1" applyFont="1" applyFill="1" applyBorder="1" applyAlignment="1">
      <alignment horizontal="right"/>
    </xf>
    <xf numFmtId="0" fontId="122" fillId="0" borderId="0" xfId="0" applyFont="1" applyAlignment="1">
      <alignment horizontal="right" vertical="center"/>
    </xf>
    <xf numFmtId="3" fontId="122" fillId="0" borderId="64" xfId="0" applyNumberFormat="1" applyFont="1" applyBorder="1" applyAlignment="1">
      <alignment horizontal="right" vertical="center"/>
    </xf>
    <xf numFmtId="0" fontId="122" fillId="0" borderId="4" xfId="0" applyFont="1" applyBorder="1" applyAlignment="1">
      <alignment horizontal="center" vertical="center"/>
    </xf>
    <xf numFmtId="0" fontId="122" fillId="0" borderId="0" xfId="0" applyFont="1" applyBorder="1" applyAlignment="1">
      <alignment horizontal="center" vertical="center"/>
    </xf>
    <xf numFmtId="0" fontId="122" fillId="0" borderId="5" xfId="0" applyFont="1" applyBorder="1" applyAlignment="1">
      <alignment horizontal="center" vertical="center"/>
    </xf>
    <xf numFmtId="0" fontId="122" fillId="22" borderId="0" xfId="0" applyFont="1" applyFill="1" applyAlignment="1">
      <alignment horizontal="right" vertical="center"/>
    </xf>
    <xf numFmtId="3" fontId="122" fillId="22" borderId="5" xfId="0" applyNumberFormat="1" applyFont="1" applyFill="1" applyBorder="1" applyAlignment="1">
      <alignment horizontal="right" vertical="center"/>
    </xf>
    <xf numFmtId="0" fontId="85" fillId="22" borderId="26" xfId="0" applyFont="1" applyFill="1" applyBorder="1" applyAlignment="1">
      <alignment vertical="center"/>
    </xf>
    <xf numFmtId="0" fontId="105" fillId="22" borderId="16" xfId="0" applyFont="1" applyFill="1" applyBorder="1" applyAlignment="1">
      <alignment vertical="center"/>
    </xf>
    <xf numFmtId="0" fontId="105" fillId="22" borderId="27" xfId="0" applyFont="1" applyFill="1" applyBorder="1" applyAlignment="1">
      <alignment vertical="center"/>
    </xf>
    <xf numFmtId="3" fontId="112" fillId="0" borderId="27" xfId="0" applyNumberFormat="1" applyFont="1" applyBorder="1" applyAlignment="1">
      <alignment horizontal="right" vertical="center"/>
    </xf>
    <xf numFmtId="0" fontId="85" fillId="22" borderId="5" xfId="0" applyFont="1" applyFill="1" applyBorder="1" applyAlignment="1">
      <alignment vertical="center"/>
    </xf>
    <xf numFmtId="0" fontId="85" fillId="22" borderId="31" xfId="0" applyFont="1" applyFill="1" applyBorder="1" applyAlignment="1">
      <alignment vertical="center"/>
    </xf>
    <xf numFmtId="0" fontId="122" fillId="22" borderId="16" xfId="0" applyFont="1" applyFill="1" applyBorder="1" applyAlignment="1">
      <alignment vertical="center"/>
    </xf>
    <xf numFmtId="0" fontId="122" fillId="22" borderId="16" xfId="0" applyFont="1" applyFill="1" applyBorder="1" applyAlignment="1">
      <alignment horizontal="right" vertical="center"/>
    </xf>
    <xf numFmtId="0" fontId="122" fillId="22" borderId="61" xfId="0" applyFont="1" applyFill="1" applyBorder="1" applyAlignment="1">
      <alignment horizontal="right" vertical="center"/>
    </xf>
    <xf numFmtId="0" fontId="105" fillId="22" borderId="63" xfId="0" applyFont="1" applyFill="1" applyBorder="1" applyAlignment="1">
      <alignment vertical="center"/>
    </xf>
    <xf numFmtId="0" fontId="105" fillId="22" borderId="34" xfId="0" applyFont="1" applyFill="1" applyBorder="1" applyAlignment="1">
      <alignment vertical="center"/>
    </xf>
    <xf numFmtId="0" fontId="105" fillId="22" borderId="33" xfId="0" applyFont="1" applyFill="1" applyBorder="1" applyAlignment="1">
      <alignment vertical="center"/>
    </xf>
    <xf numFmtId="3" fontId="112" fillId="0" borderId="33" xfId="0" applyNumberFormat="1" applyFont="1" applyBorder="1" applyAlignment="1">
      <alignment horizontal="right" vertical="center"/>
    </xf>
    <xf numFmtId="164" fontId="85" fillId="2" borderId="0" xfId="51" applyNumberFormat="1" applyFont="1" applyFill="1"/>
    <xf numFmtId="0" fontId="99" fillId="2" borderId="5" xfId="0" applyFont="1" applyFill="1" applyBorder="1" applyAlignment="1">
      <alignment horizontal="justify" vertical="center" wrapText="1"/>
    </xf>
    <xf numFmtId="0" fontId="105" fillId="0" borderId="26" xfId="0" applyFont="1" applyBorder="1" applyAlignment="1">
      <alignment vertical="center"/>
    </xf>
    <xf numFmtId="0" fontId="105" fillId="0" borderId="16" xfId="0" applyFont="1" applyBorder="1" applyAlignment="1">
      <alignment vertical="center"/>
    </xf>
    <xf numFmtId="0" fontId="105" fillId="0" borderId="27" xfId="0" applyFont="1" applyBorder="1" applyAlignment="1">
      <alignment vertical="center"/>
    </xf>
    <xf numFmtId="3" fontId="106" fillId="2" borderId="0" xfId="0" applyNumberFormat="1" applyFont="1" applyFill="1" applyBorder="1" applyAlignment="1">
      <alignment horizontal="right" vertical="center"/>
    </xf>
    <xf numFmtId="0" fontId="106" fillId="0" borderId="4" xfId="0" applyFont="1" applyFill="1" applyBorder="1"/>
    <xf numFmtId="0" fontId="105" fillId="0" borderId="0" xfId="0" applyFont="1" applyBorder="1" applyAlignment="1">
      <alignment wrapText="1"/>
    </xf>
    <xf numFmtId="3" fontId="105" fillId="0" borderId="0" xfId="0" applyNumberFormat="1" applyFont="1" applyAlignment="1">
      <alignment horizontal="right" vertical="center"/>
    </xf>
    <xf numFmtId="0" fontId="105" fillId="0" borderId="0" xfId="0" applyFont="1" applyBorder="1" applyAlignment="1">
      <alignment vertical="center"/>
    </xf>
    <xf numFmtId="0" fontId="106" fillId="0" borderId="0" xfId="0" applyFont="1" applyFill="1" applyBorder="1" applyAlignment="1">
      <alignment vertical="center"/>
    </xf>
    <xf numFmtId="0" fontId="105" fillId="0" borderId="0" xfId="0" applyFont="1" applyFill="1" applyBorder="1" applyAlignment="1">
      <alignment vertical="center" wrapText="1"/>
    </xf>
    <xf numFmtId="3" fontId="105" fillId="0" borderId="0" xfId="0" applyNumberFormat="1" applyFont="1" applyFill="1" applyAlignment="1">
      <alignment horizontal="right" vertical="center"/>
    </xf>
    <xf numFmtId="0" fontId="105" fillId="0" borderId="5" xfId="0" applyFont="1" applyBorder="1"/>
    <xf numFmtId="0" fontId="105" fillId="0" borderId="0" xfId="0" applyFont="1"/>
    <xf numFmtId="3" fontId="105" fillId="0" borderId="0" xfId="0" applyNumberFormat="1" applyFont="1"/>
    <xf numFmtId="0" fontId="105" fillId="0" borderId="0" xfId="0" applyFont="1" applyFill="1" applyBorder="1" applyAlignment="1">
      <alignment wrapText="1"/>
    </xf>
    <xf numFmtId="0" fontId="105" fillId="0" borderId="0" xfId="0" applyFont="1" applyBorder="1" applyAlignment="1">
      <alignment vertical="top" wrapText="1"/>
    </xf>
    <xf numFmtId="3" fontId="106" fillId="0" borderId="0" xfId="0" applyNumberFormat="1" applyFont="1" applyBorder="1" applyAlignment="1">
      <alignment vertical="center"/>
    </xf>
    <xf numFmtId="3" fontId="106" fillId="0" borderId="0" xfId="0" applyNumberFormat="1" applyFont="1"/>
    <xf numFmtId="3" fontId="105" fillId="0" borderId="0" xfId="0" applyNumberFormat="1" applyFont="1" applyBorder="1" applyAlignment="1">
      <alignment vertical="center"/>
    </xf>
    <xf numFmtId="0" fontId="105" fillId="0" borderId="0" xfId="0" applyFont="1" applyFill="1" applyBorder="1" applyAlignment="1">
      <alignment vertical="center"/>
    </xf>
    <xf numFmtId="0" fontId="106" fillId="0" borderId="0" xfId="0" applyFont="1" applyBorder="1" applyAlignment="1">
      <alignment vertical="center"/>
    </xf>
    <xf numFmtId="3" fontId="105" fillId="0" borderId="0" xfId="0" applyNumberFormat="1" applyFont="1" applyFill="1" applyBorder="1" applyAlignment="1">
      <alignment vertical="center"/>
    </xf>
    <xf numFmtId="3" fontId="106" fillId="0" borderId="0" xfId="0" applyNumberFormat="1" applyFont="1" applyFill="1" applyBorder="1" applyAlignment="1">
      <alignment vertical="center"/>
    </xf>
    <xf numFmtId="0" fontId="105" fillId="0" borderId="4" xfId="0" applyFont="1" applyBorder="1"/>
    <xf numFmtId="0" fontId="105" fillId="0" borderId="0" xfId="0" applyFont="1" applyBorder="1"/>
    <xf numFmtId="0" fontId="105" fillId="0" borderId="4" xfId="0" applyFont="1" applyFill="1" applyBorder="1"/>
    <xf numFmtId="4" fontId="105" fillId="0" borderId="0" xfId="0" applyNumberFormat="1" applyFont="1" applyBorder="1" applyAlignment="1">
      <alignment vertical="center"/>
    </xf>
    <xf numFmtId="4" fontId="106" fillId="0" borderId="0" xfId="0" applyNumberFormat="1" applyFont="1" applyBorder="1" applyAlignment="1">
      <alignment vertical="center"/>
    </xf>
    <xf numFmtId="0" fontId="123" fillId="0" borderId="0" xfId="0" applyFont="1" applyFill="1" applyBorder="1" applyAlignment="1">
      <alignment wrapText="1"/>
    </xf>
    <xf numFmtId="4" fontId="106" fillId="0" borderId="0" xfId="0" applyNumberFormat="1" applyFont="1" applyFill="1" applyBorder="1" applyAlignment="1">
      <alignment vertical="center"/>
    </xf>
    <xf numFmtId="4" fontId="105" fillId="0" borderId="0" xfId="0" applyNumberFormat="1" applyFont="1" applyFill="1" applyBorder="1" applyAlignment="1">
      <alignment vertical="center"/>
    </xf>
    <xf numFmtId="41" fontId="105" fillId="0" borderId="0" xfId="0" applyNumberFormat="1" applyFont="1" applyAlignment="1">
      <alignment horizontal="right" vertical="center"/>
    </xf>
    <xf numFmtId="41" fontId="105" fillId="0" borderId="0" xfId="0" applyNumberFormat="1" applyFont="1" applyBorder="1" applyAlignment="1">
      <alignment vertical="center"/>
    </xf>
    <xf numFmtId="41" fontId="105" fillId="0" borderId="0" xfId="0" applyNumberFormat="1" applyFont="1" applyFill="1" applyAlignment="1">
      <alignment horizontal="right" vertical="center"/>
    </xf>
    <xf numFmtId="41" fontId="105" fillId="0" borderId="0" xfId="0" applyNumberFormat="1" applyFont="1" applyFill="1" applyBorder="1" applyAlignment="1">
      <alignment vertical="center"/>
    </xf>
    <xf numFmtId="41" fontId="91" fillId="0" borderId="0" xfId="0" applyNumberFormat="1" applyFont="1" applyBorder="1" applyAlignment="1">
      <alignment vertical="center"/>
    </xf>
    <xf numFmtId="0" fontId="109" fillId="2" borderId="0" xfId="1" applyFont="1" applyFill="1" applyBorder="1" applyAlignment="1">
      <alignment horizontal="justify" vertical="center" wrapText="1"/>
    </xf>
    <xf numFmtId="0" fontId="109" fillId="2" borderId="5" xfId="1" applyFont="1" applyFill="1" applyBorder="1" applyAlignment="1">
      <alignment horizontal="justify" vertical="center" wrapText="1"/>
    </xf>
    <xf numFmtId="4" fontId="105" fillId="2" borderId="0" xfId="0" applyNumberFormat="1" applyFont="1" applyFill="1" applyBorder="1" applyAlignment="1">
      <alignment vertical="center"/>
    </xf>
    <xf numFmtId="3" fontId="105" fillId="2" borderId="0" xfId="0" applyNumberFormat="1" applyFont="1" applyFill="1" applyAlignment="1">
      <alignment vertical="center"/>
    </xf>
    <xf numFmtId="0" fontId="105" fillId="2" borderId="0" xfId="0" applyFont="1" applyFill="1" applyAlignment="1">
      <alignment vertical="center"/>
    </xf>
    <xf numFmtId="0" fontId="105" fillId="0" borderId="0" xfId="0" applyFont="1" applyAlignment="1">
      <alignment vertical="center"/>
    </xf>
    <xf numFmtId="41" fontId="105" fillId="2" borderId="0" xfId="0" applyNumberFormat="1" applyFont="1" applyFill="1" applyBorder="1" applyAlignment="1">
      <alignment horizontal="right" vertical="center"/>
    </xf>
    <xf numFmtId="41" fontId="105" fillId="0" borderId="0" xfId="0" applyNumberFormat="1" applyFont="1" applyFill="1" applyBorder="1" applyAlignment="1">
      <alignment horizontal="right" vertical="center"/>
    </xf>
    <xf numFmtId="41" fontId="105" fillId="2" borderId="5" xfId="0" applyNumberFormat="1" applyFont="1" applyFill="1" applyBorder="1" applyAlignment="1">
      <alignment horizontal="right" vertical="center"/>
    </xf>
    <xf numFmtId="41" fontId="105" fillId="2" borderId="0" xfId="0" applyNumberFormat="1" applyFont="1" applyFill="1" applyAlignment="1">
      <alignment horizontal="right" vertical="center"/>
    </xf>
    <xf numFmtId="41" fontId="105" fillId="0" borderId="0" xfId="0" applyNumberFormat="1" applyFont="1" applyBorder="1"/>
    <xf numFmtId="41" fontId="106" fillId="2" borderId="0" xfId="0" applyNumberFormat="1" applyFont="1" applyFill="1" applyBorder="1" applyAlignment="1">
      <alignment vertical="center"/>
    </xf>
    <xf numFmtId="41" fontId="106" fillId="2" borderId="5" xfId="0" applyNumberFormat="1" applyFont="1" applyFill="1" applyBorder="1" applyAlignment="1">
      <alignment vertical="center"/>
    </xf>
    <xf numFmtId="0" fontId="104" fillId="0" borderId="4" xfId="52" applyFont="1" applyFill="1" applyBorder="1" applyAlignment="1">
      <alignment vertical="center"/>
    </xf>
    <xf numFmtId="0" fontId="105" fillId="0" borderId="5" xfId="0" applyFont="1" applyBorder="1" applyAlignment="1">
      <alignment vertical="center"/>
    </xf>
    <xf numFmtId="0" fontId="99" fillId="0" borderId="4" xfId="52" applyFont="1" applyFill="1" applyBorder="1" applyAlignment="1">
      <alignment vertical="center"/>
    </xf>
    <xf numFmtId="0" fontId="99" fillId="0" borderId="4" xfId="52" applyFont="1" applyBorder="1" applyAlignment="1">
      <alignment vertical="center"/>
    </xf>
    <xf numFmtId="41" fontId="105" fillId="0" borderId="0" xfId="51" applyNumberFormat="1" applyFont="1" applyFill="1" applyBorder="1" applyAlignment="1">
      <alignment vertical="center"/>
    </xf>
    <xf numFmtId="41" fontId="91" fillId="0" borderId="0" xfId="51" applyNumberFormat="1" applyFont="1" applyFill="1" applyBorder="1" applyAlignment="1">
      <alignment vertical="center"/>
    </xf>
    <xf numFmtId="41" fontId="91" fillId="0" borderId="0" xfId="51" applyNumberFormat="1" applyFont="1" applyBorder="1" applyAlignment="1">
      <alignment vertical="center"/>
    </xf>
    <xf numFmtId="41" fontId="105" fillId="0" borderId="0" xfId="51" applyNumberFormat="1" applyFont="1" applyBorder="1" applyAlignment="1">
      <alignment vertical="center"/>
    </xf>
    <xf numFmtId="0" fontId="105" fillId="0" borderId="0" xfId="0" applyFont="1" applyFill="1"/>
    <xf numFmtId="166" fontId="105" fillId="0" borderId="0" xfId="51" applyFont="1" applyFill="1"/>
    <xf numFmtId="41" fontId="104" fillId="0" borderId="17" xfId="51" applyNumberFormat="1" applyFont="1" applyFill="1" applyBorder="1" applyAlignment="1">
      <alignment horizontal="right" vertical="center"/>
    </xf>
    <xf numFmtId="41" fontId="103" fillId="0" borderId="17" xfId="51" applyNumberFormat="1" applyFont="1" applyBorder="1" applyAlignment="1">
      <alignment horizontal="right" vertical="center"/>
    </xf>
    <xf numFmtId="41" fontId="99" fillId="0" borderId="17" xfId="51" applyNumberFormat="1" applyFont="1" applyBorder="1" applyAlignment="1">
      <alignment horizontal="right" vertical="center"/>
    </xf>
    <xf numFmtId="41" fontId="104" fillId="0" borderId="17" xfId="51" applyNumberFormat="1" applyFont="1" applyBorder="1" applyAlignment="1">
      <alignment horizontal="right" vertical="center"/>
    </xf>
    <xf numFmtId="41" fontId="112" fillId="0" borderId="0" xfId="0" applyNumberFormat="1" applyFont="1" applyAlignment="1">
      <alignment horizontal="right" vertical="center"/>
    </xf>
    <xf numFmtId="41" fontId="112" fillId="0" borderId="0" xfId="0" applyNumberFormat="1" applyFont="1" applyAlignment="1">
      <alignment vertical="center"/>
    </xf>
    <xf numFmtId="41" fontId="104" fillId="0" borderId="4" xfId="51" applyNumberFormat="1" applyFont="1" applyBorder="1" applyAlignment="1">
      <alignment horizontal="right" vertical="center"/>
    </xf>
    <xf numFmtId="41" fontId="103" fillId="0" borderId="17" xfId="51" applyNumberFormat="1" applyFont="1" applyFill="1" applyBorder="1" applyAlignment="1">
      <alignment horizontal="right" vertical="center"/>
    </xf>
    <xf numFmtId="41" fontId="103" fillId="0" borderId="15" xfId="51" applyNumberFormat="1" applyFont="1" applyFill="1" applyBorder="1" applyAlignment="1">
      <alignment horizontal="right" vertical="center"/>
    </xf>
    <xf numFmtId="41" fontId="99" fillId="0" borderId="17" xfId="51" applyNumberFormat="1" applyFont="1" applyFill="1" applyBorder="1" applyAlignment="1">
      <alignment horizontal="right" vertical="center"/>
    </xf>
    <xf numFmtId="41" fontId="104" fillId="0" borderId="4" xfId="51" applyNumberFormat="1" applyFont="1" applyFill="1" applyBorder="1" applyAlignment="1">
      <alignment horizontal="right" vertical="center"/>
    </xf>
    <xf numFmtId="41" fontId="91" fillId="2" borderId="0" xfId="0" applyNumberFormat="1" applyFont="1" applyFill="1" applyBorder="1" applyAlignment="1">
      <alignment vertical="center"/>
    </xf>
    <xf numFmtId="41" fontId="105" fillId="2" borderId="0" xfId="0" applyNumberFormat="1" applyFont="1" applyFill="1" applyBorder="1" applyAlignment="1">
      <alignment vertical="center"/>
    </xf>
    <xf numFmtId="0" fontId="99" fillId="2" borderId="4" xfId="1" applyFont="1" applyFill="1" applyBorder="1" applyAlignment="1">
      <alignment horizontal="center" vertical="center" wrapText="1"/>
    </xf>
    <xf numFmtId="0" fontId="99" fillId="2" borderId="0" xfId="1" applyFont="1" applyFill="1" applyBorder="1" applyAlignment="1">
      <alignment horizontal="center" vertical="center" wrapText="1"/>
    </xf>
    <xf numFmtId="0" fontId="99" fillId="2" borderId="5" xfId="1" applyFont="1" applyFill="1" applyBorder="1" applyAlignment="1">
      <alignment horizontal="center" vertical="center" wrapText="1"/>
    </xf>
    <xf numFmtId="0" fontId="108" fillId="2" borderId="22" xfId="0" applyFont="1" applyFill="1" applyBorder="1" applyAlignment="1">
      <alignment horizontal="center"/>
    </xf>
    <xf numFmtId="0" fontId="108" fillId="2" borderId="21" xfId="0" applyFont="1" applyFill="1" applyBorder="1" applyAlignment="1">
      <alignment horizontal="center"/>
    </xf>
    <xf numFmtId="0" fontId="108" fillId="2" borderId="65" xfId="0" applyFont="1" applyFill="1" applyBorder="1" applyAlignment="1">
      <alignment horizontal="center"/>
    </xf>
    <xf numFmtId="0" fontId="98" fillId="2" borderId="4" xfId="0" applyFont="1" applyFill="1" applyBorder="1" applyAlignment="1">
      <alignment vertical="center"/>
    </xf>
    <xf numFmtId="0" fontId="95" fillId="2" borderId="0" xfId="0" applyFont="1" applyFill="1" applyBorder="1" applyAlignment="1">
      <alignment vertical="center" wrapText="1"/>
    </xf>
    <xf numFmtId="0" fontId="95" fillId="2" borderId="5" xfId="0" applyFont="1" applyFill="1" applyBorder="1" applyAlignment="1">
      <alignment vertical="center"/>
    </xf>
    <xf numFmtId="0" fontId="95" fillId="0" borderId="0" xfId="0" applyFont="1" applyFill="1" applyBorder="1" applyAlignment="1">
      <alignment vertical="center"/>
    </xf>
    <xf numFmtId="0" fontId="95" fillId="0" borderId="0" xfId="0" applyFont="1"/>
    <xf numFmtId="0" fontId="87" fillId="2" borderId="4" xfId="56" applyFont="1" applyFill="1" applyBorder="1" applyAlignment="1">
      <alignment horizontal="center"/>
    </xf>
    <xf numFmtId="0" fontId="85" fillId="2" borderId="5" xfId="56" applyFont="1" applyFill="1" applyBorder="1" applyAlignment="1">
      <alignment horizontal="center"/>
    </xf>
    <xf numFmtId="3" fontId="95" fillId="2" borderId="0" xfId="56" applyNumberFormat="1" applyFont="1" applyFill="1"/>
    <xf numFmtId="170" fontId="95" fillId="2" borderId="0" xfId="56" applyNumberFormat="1" applyFont="1" applyFill="1"/>
    <xf numFmtId="0" fontId="95" fillId="2" borderId="0" xfId="56" applyFont="1" applyFill="1"/>
    <xf numFmtId="41" fontId="104" fillId="0" borderId="17" xfId="57" applyNumberFormat="1" applyFont="1" applyBorder="1" applyAlignment="1">
      <alignment vertical="center"/>
    </xf>
    <xf numFmtId="41" fontId="112" fillId="0" borderId="17" xfId="218" applyNumberFormat="1" applyFont="1" applyBorder="1" applyAlignment="1">
      <alignment horizontal="right" vertical="center"/>
    </xf>
    <xf numFmtId="41" fontId="45" fillId="2" borderId="17" xfId="51" applyNumberFormat="1" applyFont="1" applyFill="1" applyBorder="1" applyAlignment="1">
      <alignment horizontal="right" wrapText="1"/>
    </xf>
    <xf numFmtId="41" fontId="45" fillId="22" borderId="17" xfId="0" applyNumberFormat="1" applyFont="1" applyFill="1" applyBorder="1" applyAlignment="1">
      <alignment horizontal="right" wrapText="1"/>
    </xf>
    <xf numFmtId="0" fontId="105" fillId="2" borderId="0" xfId="0" applyFont="1" applyFill="1"/>
    <xf numFmtId="0" fontId="105" fillId="0" borderId="4" xfId="0" applyFont="1" applyFill="1" applyBorder="1" applyAlignment="1">
      <alignment horizontal="center" vertical="center"/>
    </xf>
    <xf numFmtId="0" fontId="105" fillId="0" borderId="11" xfId="0" applyFont="1" applyFill="1" applyBorder="1" applyAlignment="1">
      <alignment horizontal="center" vertical="center"/>
    </xf>
    <xf numFmtId="0" fontId="105" fillId="0" borderId="11" xfId="0" applyFont="1" applyFill="1" applyBorder="1" applyAlignment="1">
      <alignment vertical="center" wrapText="1"/>
    </xf>
    <xf numFmtId="0" fontId="105" fillId="0" borderId="11" xfId="0" applyFont="1" applyFill="1" applyBorder="1" applyAlignment="1">
      <alignment horizontal="center" vertical="center" wrapText="1"/>
    </xf>
    <xf numFmtId="165" fontId="105" fillId="0" borderId="11" xfId="232" applyFont="1" applyFill="1" applyBorder="1" applyAlignment="1">
      <alignment horizontal="center" vertical="center" wrapText="1"/>
    </xf>
    <xf numFmtId="0" fontId="105" fillId="0" borderId="5" xfId="0" applyFont="1" applyFill="1" applyBorder="1" applyAlignment="1">
      <alignment vertical="center"/>
    </xf>
    <xf numFmtId="0" fontId="105" fillId="0" borderId="4" xfId="0" applyFont="1" applyFill="1" applyBorder="1" applyAlignment="1">
      <alignment horizontal="center" vertical="center" wrapText="1"/>
    </xf>
    <xf numFmtId="0" fontId="105" fillId="0" borderId="5" xfId="0" applyFont="1" applyFill="1" applyBorder="1" applyAlignment="1">
      <alignment vertical="center" wrapText="1"/>
    </xf>
    <xf numFmtId="17" fontId="105" fillId="0" borderId="11" xfId="0" applyNumberFormat="1" applyFont="1" applyFill="1" applyBorder="1" applyAlignment="1">
      <alignment horizontal="center" vertical="center"/>
    </xf>
    <xf numFmtId="49" fontId="105" fillId="0" borderId="11" xfId="0" applyNumberFormat="1" applyFont="1" applyFill="1" applyBorder="1" applyAlignment="1">
      <alignment horizontal="center" vertical="center"/>
    </xf>
    <xf numFmtId="41" fontId="122" fillId="0" borderId="62" xfId="0" applyNumberFormat="1" applyFont="1" applyBorder="1" applyAlignment="1">
      <alignment horizontal="right" vertical="center"/>
    </xf>
    <xf numFmtId="41" fontId="112" fillId="0" borderId="27" xfId="0" applyNumberFormat="1" applyFont="1" applyBorder="1" applyAlignment="1">
      <alignment horizontal="right" vertical="center"/>
    </xf>
    <xf numFmtId="41" fontId="112" fillId="0" borderId="11" xfId="0" applyNumberFormat="1" applyFont="1" applyBorder="1" applyAlignment="1">
      <alignment horizontal="right" vertical="center"/>
    </xf>
    <xf numFmtId="168" fontId="45" fillId="0" borderId="0" xfId="0" applyNumberFormat="1" applyFont="1"/>
    <xf numFmtId="3" fontId="124" fillId="2" borderId="0" xfId="0" applyNumberFormat="1" applyFont="1" applyFill="1" applyBorder="1" applyAlignment="1">
      <alignment vertical="center"/>
    </xf>
    <xf numFmtId="3" fontId="124" fillId="2" borderId="5" xfId="0" applyNumberFormat="1" applyFont="1" applyFill="1" applyBorder="1" applyAlignment="1">
      <alignment vertical="center"/>
    </xf>
    <xf numFmtId="0" fontId="98" fillId="0" borderId="0" xfId="0" applyFont="1" applyAlignment="1">
      <alignment horizontal="center"/>
    </xf>
    <xf numFmtId="0" fontId="83" fillId="2" borderId="1" xfId="0" applyFont="1" applyFill="1" applyBorder="1" applyAlignment="1">
      <alignment horizontal="center" vertical="center"/>
    </xf>
    <xf numFmtId="0" fontId="84" fillId="2" borderId="2" xfId="0" applyFont="1" applyFill="1" applyBorder="1" applyAlignment="1">
      <alignment horizontal="center" vertical="center"/>
    </xf>
    <xf numFmtId="0" fontId="84" fillId="2" borderId="3" xfId="0" applyFont="1" applyFill="1" applyBorder="1" applyAlignment="1">
      <alignment horizontal="center" vertical="center"/>
    </xf>
    <xf numFmtId="0" fontId="86" fillId="2" borderId="4" xfId="0" applyFont="1" applyFill="1" applyBorder="1" applyAlignment="1">
      <alignment horizontal="center" vertical="center"/>
    </xf>
    <xf numFmtId="0" fontId="86" fillId="2" borderId="0" xfId="0" applyFont="1" applyFill="1" applyBorder="1" applyAlignment="1">
      <alignment horizontal="center" vertical="center"/>
    </xf>
    <xf numFmtId="0" fontId="86" fillId="2" borderId="5" xfId="0" applyFont="1" applyFill="1" applyBorder="1" applyAlignment="1">
      <alignment horizontal="center" vertical="center"/>
    </xf>
    <xf numFmtId="0" fontId="87" fillId="0" borderId="4" xfId="0" applyFont="1" applyFill="1" applyBorder="1" applyAlignment="1">
      <alignment horizontal="center" vertical="center"/>
    </xf>
    <xf numFmtId="0" fontId="87" fillId="0" borderId="0" xfId="0" applyFont="1" applyFill="1" applyBorder="1" applyAlignment="1">
      <alignment horizontal="center" vertical="center"/>
    </xf>
    <xf numFmtId="0" fontId="87" fillId="0" borderId="5" xfId="0" applyFont="1" applyFill="1" applyBorder="1" applyAlignment="1">
      <alignment horizontal="center" vertical="center"/>
    </xf>
    <xf numFmtId="0" fontId="86" fillId="2" borderId="6" xfId="0" applyFont="1" applyFill="1" applyBorder="1" applyAlignment="1">
      <alignment horizontal="center" vertical="center"/>
    </xf>
    <xf numFmtId="0" fontId="86" fillId="2" borderId="7" xfId="0" applyFont="1" applyFill="1" applyBorder="1" applyAlignment="1">
      <alignment horizontal="center" vertical="center"/>
    </xf>
    <xf numFmtId="0" fontId="86" fillId="2" borderId="8" xfId="0" applyFont="1" applyFill="1" applyBorder="1" applyAlignment="1">
      <alignment horizontal="center" vertical="center"/>
    </xf>
    <xf numFmtId="0" fontId="87" fillId="21" borderId="13" xfId="0" applyFont="1" applyFill="1" applyBorder="1" applyAlignment="1">
      <alignment horizontal="center"/>
    </xf>
    <xf numFmtId="0" fontId="87" fillId="21" borderId="0" xfId="0" applyFont="1" applyFill="1" applyBorder="1" applyAlignment="1">
      <alignment horizontal="center"/>
    </xf>
    <xf numFmtId="0" fontId="87" fillId="21" borderId="12" xfId="0" applyFont="1" applyFill="1" applyBorder="1" applyAlignment="1">
      <alignment horizontal="center"/>
    </xf>
    <xf numFmtId="0" fontId="98" fillId="2" borderId="0" xfId="0" applyFont="1" applyFill="1" applyAlignment="1">
      <alignment horizontal="center"/>
    </xf>
    <xf numFmtId="0" fontId="83" fillId="0" borderId="1" xfId="1" applyFont="1" applyFill="1" applyBorder="1" applyAlignment="1">
      <alignment horizontal="center" vertical="center"/>
    </xf>
    <xf numFmtId="0" fontId="83" fillId="0" borderId="2" xfId="1" applyFont="1" applyFill="1" applyBorder="1" applyAlignment="1">
      <alignment horizontal="center" vertical="center"/>
    </xf>
    <xf numFmtId="0" fontId="83" fillId="0" borderId="3" xfId="1" applyFont="1" applyFill="1" applyBorder="1" applyAlignment="1">
      <alignment horizontal="center" vertical="center"/>
    </xf>
    <xf numFmtId="0" fontId="86" fillId="2" borderId="4" xfId="1" applyFont="1" applyFill="1" applyBorder="1" applyAlignment="1">
      <alignment horizontal="center" vertical="center" wrapText="1"/>
    </xf>
    <xf numFmtId="0" fontId="86" fillId="2" borderId="0" xfId="1" applyFont="1" applyFill="1" applyBorder="1" applyAlignment="1">
      <alignment horizontal="center" vertical="center" wrapText="1"/>
    </xf>
    <xf numFmtId="0" fontId="86" fillId="2" borderId="5" xfId="1" applyFont="1" applyFill="1" applyBorder="1" applyAlignment="1">
      <alignment horizontal="center" vertical="center" wrapText="1"/>
    </xf>
    <xf numFmtId="0" fontId="87" fillId="0" borderId="4" xfId="1" applyFont="1" applyFill="1" applyBorder="1" applyAlignment="1">
      <alignment horizontal="center" vertical="center" wrapText="1"/>
    </xf>
    <xf numFmtId="0" fontId="87" fillId="0" borderId="0" xfId="1" applyFont="1" applyFill="1" applyBorder="1" applyAlignment="1">
      <alignment horizontal="center" vertical="center" wrapText="1"/>
    </xf>
    <xf numFmtId="0" fontId="87" fillId="0" borderId="5" xfId="1" applyFont="1" applyFill="1" applyBorder="1" applyAlignment="1">
      <alignment horizontal="center" vertical="center" wrapText="1"/>
    </xf>
    <xf numFmtId="0" fontId="99" fillId="2" borderId="6" xfId="1" applyFont="1" applyFill="1" applyBorder="1" applyAlignment="1">
      <alignment horizontal="center" vertical="center" wrapText="1"/>
    </xf>
    <xf numFmtId="0" fontId="99" fillId="2" borderId="7" xfId="1" applyFont="1" applyFill="1" applyBorder="1" applyAlignment="1">
      <alignment horizontal="center" vertical="center" wrapText="1"/>
    </xf>
    <xf numFmtId="0" fontId="99" fillId="2" borderId="8" xfId="1" applyFont="1" applyFill="1" applyBorder="1" applyAlignment="1">
      <alignment horizontal="center" vertical="center" wrapText="1"/>
    </xf>
    <xf numFmtId="0" fontId="83" fillId="2" borderId="2" xfId="0" applyFont="1" applyFill="1" applyBorder="1" applyAlignment="1">
      <alignment horizontal="center" vertical="center"/>
    </xf>
    <xf numFmtId="0" fontId="83" fillId="2" borderId="3" xfId="0" applyFont="1" applyFill="1" applyBorder="1" applyAlignment="1">
      <alignment horizontal="center" vertical="center"/>
    </xf>
    <xf numFmtId="0" fontId="108" fillId="2" borderId="6" xfId="0" applyFont="1" applyFill="1" applyBorder="1" applyAlignment="1">
      <alignment horizontal="center"/>
    </xf>
    <xf numFmtId="0" fontId="108" fillId="2" borderId="7" xfId="0" applyFont="1" applyFill="1" applyBorder="1" applyAlignment="1">
      <alignment horizontal="center"/>
    </xf>
    <xf numFmtId="0" fontId="108" fillId="2" borderId="8" xfId="0" applyFont="1" applyFill="1" applyBorder="1" applyAlignment="1">
      <alignment horizontal="center"/>
    </xf>
    <xf numFmtId="0" fontId="104" fillId="0" borderId="0" xfId="52" applyFont="1" applyFill="1" applyBorder="1" applyAlignment="1">
      <alignment horizontal="left" vertical="center" wrapText="1"/>
    </xf>
    <xf numFmtId="0" fontId="87" fillId="2" borderId="4" xfId="0" applyFont="1" applyFill="1" applyBorder="1" applyAlignment="1">
      <alignment horizontal="center" vertical="center"/>
    </xf>
    <xf numFmtId="0" fontId="87" fillId="2" borderId="0" xfId="0" applyFont="1" applyFill="1" applyBorder="1" applyAlignment="1">
      <alignment horizontal="center" vertical="center"/>
    </xf>
    <xf numFmtId="0" fontId="87" fillId="2" borderId="5" xfId="0" applyFont="1" applyFill="1" applyBorder="1" applyAlignment="1">
      <alignment horizontal="center" vertical="center"/>
    </xf>
    <xf numFmtId="0" fontId="87" fillId="2" borderId="6" xfId="0" applyFont="1" applyFill="1" applyBorder="1" applyAlignment="1">
      <alignment horizontal="center"/>
    </xf>
    <xf numFmtId="0" fontId="87" fillId="2" borderId="7" xfId="0" applyFont="1" applyFill="1" applyBorder="1" applyAlignment="1">
      <alignment horizontal="center"/>
    </xf>
    <xf numFmtId="0" fontId="87" fillId="2" borderId="8" xfId="0" applyFont="1" applyFill="1" applyBorder="1" applyAlignment="1">
      <alignment horizontal="center"/>
    </xf>
    <xf numFmtId="0" fontId="98" fillId="0" borderId="0" xfId="0" applyFont="1" applyAlignment="1">
      <alignment horizontal="center" vertical="center"/>
    </xf>
    <xf numFmtId="0" fontId="103" fillId="0" borderId="4" xfId="0" applyFont="1" applyFill="1" applyBorder="1" applyAlignment="1">
      <alignment horizontal="center" vertical="center"/>
    </xf>
    <xf numFmtId="0" fontId="103" fillId="0" borderId="0" xfId="0" applyFont="1" applyFill="1" applyBorder="1" applyAlignment="1">
      <alignment horizontal="center" vertical="center"/>
    </xf>
    <xf numFmtId="0" fontId="103" fillId="0" borderId="5" xfId="0" applyFont="1" applyFill="1" applyBorder="1" applyAlignment="1">
      <alignment horizontal="center" vertical="center"/>
    </xf>
    <xf numFmtId="0" fontId="103" fillId="2" borderId="6" xfId="0" applyFont="1" applyFill="1" applyBorder="1" applyAlignment="1">
      <alignment horizontal="center"/>
    </xf>
    <xf numFmtId="0" fontId="103" fillId="2" borderId="7" xfId="0" applyFont="1" applyFill="1" applyBorder="1" applyAlignment="1">
      <alignment horizontal="center"/>
    </xf>
    <xf numFmtId="0" fontId="103" fillId="2" borderId="8" xfId="0" applyFont="1" applyFill="1" applyBorder="1" applyAlignment="1">
      <alignment horizontal="center"/>
    </xf>
    <xf numFmtId="0" fontId="98" fillId="2" borderId="0" xfId="56" applyFont="1" applyFill="1" applyAlignment="1">
      <alignment horizontal="center"/>
    </xf>
    <xf numFmtId="0" fontId="83" fillId="2" borderId="1" xfId="56" applyFont="1" applyFill="1" applyBorder="1" applyAlignment="1">
      <alignment horizontal="center" vertical="center"/>
    </xf>
    <xf numFmtId="0" fontId="85" fillId="2" borderId="2" xfId="56" applyFont="1" applyFill="1" applyBorder="1" applyAlignment="1">
      <alignment horizontal="center" vertical="center"/>
    </xf>
    <xf numFmtId="0" fontId="85" fillId="2" borderId="3" xfId="56" applyFont="1" applyFill="1" applyBorder="1" applyAlignment="1">
      <alignment horizontal="center" vertical="center"/>
    </xf>
    <xf numFmtId="0" fontId="86" fillId="2" borderId="4" xfId="56" applyFont="1" applyFill="1" applyBorder="1" applyAlignment="1">
      <alignment horizontal="center" vertical="center"/>
    </xf>
    <xf numFmtId="0" fontId="86" fillId="2" borderId="0" xfId="56" applyFont="1" applyFill="1" applyBorder="1" applyAlignment="1">
      <alignment horizontal="center" vertical="center"/>
    </xf>
    <xf numFmtId="0" fontId="86" fillId="2" borderId="5" xfId="56" applyFont="1" applyFill="1" applyBorder="1" applyAlignment="1">
      <alignment horizontal="center" vertical="center"/>
    </xf>
    <xf numFmtId="0" fontId="87" fillId="0" borderId="4" xfId="56" applyFont="1" applyFill="1" applyBorder="1" applyAlignment="1">
      <alignment horizontal="center" vertical="center"/>
    </xf>
    <xf numFmtId="0" fontId="87" fillId="0" borderId="0" xfId="56" applyFont="1" applyFill="1" applyBorder="1" applyAlignment="1">
      <alignment horizontal="center" vertical="center"/>
    </xf>
    <xf numFmtId="0" fontId="87" fillId="0" borderId="5" xfId="56" applyFont="1" applyFill="1" applyBorder="1" applyAlignment="1">
      <alignment horizontal="center" vertical="center"/>
    </xf>
    <xf numFmtId="0" fontId="87" fillId="2" borderId="6" xfId="56" applyFont="1" applyFill="1" applyBorder="1" applyAlignment="1">
      <alignment horizontal="center"/>
    </xf>
    <xf numFmtId="0" fontId="85" fillId="2" borderId="7" xfId="56" applyFont="1" applyFill="1" applyBorder="1" applyAlignment="1">
      <alignment horizontal="center"/>
    </xf>
    <xf numFmtId="0" fontId="85" fillId="2" borderId="8" xfId="56" applyFont="1" applyFill="1" applyBorder="1" applyAlignment="1">
      <alignment horizontal="center"/>
    </xf>
    <xf numFmtId="0" fontId="85" fillId="2" borderId="0" xfId="56" applyFont="1" applyFill="1" applyAlignment="1">
      <alignment horizontal="center"/>
    </xf>
    <xf numFmtId="0" fontId="25" fillId="2" borderId="0" xfId="0" applyFont="1" applyFill="1" applyAlignment="1">
      <alignment horizontal="center"/>
    </xf>
    <xf numFmtId="0" fontId="79" fillId="2" borderId="6" xfId="0" applyFont="1" applyFill="1" applyBorder="1" applyAlignment="1">
      <alignment horizontal="center"/>
    </xf>
    <xf numFmtId="0" fontId="79" fillId="2" borderId="7" xfId="0" applyFont="1" applyFill="1" applyBorder="1" applyAlignment="1">
      <alignment horizontal="center"/>
    </xf>
    <xf numFmtId="0" fontId="79" fillId="2" borderId="8" xfId="0" applyFont="1" applyFill="1" applyBorder="1" applyAlignment="1">
      <alignment horizontal="center"/>
    </xf>
    <xf numFmtId="0" fontId="17" fillId="2" borderId="1"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5"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5" xfId="0" applyFont="1" applyFill="1" applyBorder="1" applyAlignment="1">
      <alignment horizontal="center" vertical="center"/>
    </xf>
    <xf numFmtId="0" fontId="86" fillId="2" borderId="4" xfId="0" applyFont="1" applyFill="1" applyBorder="1" applyAlignment="1">
      <alignment horizontal="center" vertical="center" wrapText="1"/>
    </xf>
    <xf numFmtId="0" fontId="86" fillId="2" borderId="0" xfId="0" applyFont="1" applyFill="1" applyBorder="1" applyAlignment="1">
      <alignment horizontal="center" vertical="center" wrapText="1"/>
    </xf>
    <xf numFmtId="0" fontId="86" fillId="2" borderId="5" xfId="0" applyFont="1" applyFill="1" applyBorder="1" applyAlignment="1">
      <alignment horizontal="center" vertical="center" wrapText="1"/>
    </xf>
    <xf numFmtId="0" fontId="87" fillId="2" borderId="4" xfId="0" applyFont="1" applyFill="1" applyBorder="1" applyAlignment="1">
      <alignment horizontal="center" vertical="center" wrapText="1"/>
    </xf>
    <xf numFmtId="0" fontId="87" fillId="2" borderId="0" xfId="0" applyFont="1" applyFill="1" applyBorder="1" applyAlignment="1">
      <alignment horizontal="center" vertical="center" wrapText="1"/>
    </xf>
    <xf numFmtId="0" fontId="87" fillId="2" borderId="5" xfId="0" applyFont="1" applyFill="1" applyBorder="1" applyAlignment="1">
      <alignment horizontal="center" vertical="center" wrapText="1"/>
    </xf>
    <xf numFmtId="0" fontId="99" fillId="2" borderId="6" xfId="0" applyFont="1" applyFill="1" applyBorder="1" applyAlignment="1">
      <alignment horizontal="center" vertical="center" wrapText="1"/>
    </xf>
    <xf numFmtId="0" fontId="99" fillId="2" borderId="7" xfId="0" applyFont="1" applyFill="1" applyBorder="1" applyAlignment="1">
      <alignment horizontal="center" vertical="center" wrapText="1"/>
    </xf>
    <xf numFmtId="0" fontId="99" fillId="2" borderId="8" xfId="0" applyFont="1" applyFill="1" applyBorder="1" applyAlignment="1">
      <alignment horizontal="center" vertical="center" wrapText="1"/>
    </xf>
    <xf numFmtId="0" fontId="85" fillId="0" borderId="0" xfId="0" applyFont="1" applyFill="1" applyBorder="1" applyAlignment="1">
      <alignment horizontal="left" vertical="justify" wrapText="1"/>
    </xf>
    <xf numFmtId="0" fontId="85" fillId="0" borderId="0" xfId="0" applyFont="1" applyFill="1" applyBorder="1" applyAlignment="1">
      <alignment horizontal="justify" vertical="justify" wrapText="1"/>
    </xf>
    <xf numFmtId="0" fontId="87" fillId="0" borderId="6" xfId="0" applyFont="1" applyFill="1" applyBorder="1" applyAlignment="1">
      <alignment horizontal="center"/>
    </xf>
    <xf numFmtId="0" fontId="87" fillId="0" borderId="7" xfId="0" applyFont="1" applyFill="1" applyBorder="1" applyAlignment="1">
      <alignment horizontal="center"/>
    </xf>
    <xf numFmtId="0" fontId="87" fillId="0" borderId="8" xfId="0" applyFont="1" applyFill="1" applyBorder="1" applyAlignment="1">
      <alignment horizontal="center"/>
    </xf>
    <xf numFmtId="0" fontId="83" fillId="0" borderId="1" xfId="0" applyFont="1" applyFill="1" applyBorder="1" applyAlignment="1">
      <alignment horizontal="center"/>
    </xf>
    <xf numFmtId="0" fontId="83" fillId="0" borderId="2" xfId="0" applyFont="1" applyFill="1" applyBorder="1" applyAlignment="1">
      <alignment horizontal="center"/>
    </xf>
    <xf numFmtId="0" fontId="83" fillId="0" borderId="3" xfId="0" applyFont="1" applyFill="1" applyBorder="1" applyAlignment="1">
      <alignment horizontal="center"/>
    </xf>
    <xf numFmtId="0" fontId="86" fillId="0" borderId="4" xfId="0" applyFont="1" applyFill="1" applyBorder="1" applyAlignment="1">
      <alignment horizontal="center"/>
    </xf>
    <xf numFmtId="0" fontId="86" fillId="0" borderId="0" xfId="0" applyFont="1" applyFill="1" applyBorder="1" applyAlignment="1">
      <alignment horizontal="center"/>
    </xf>
    <xf numFmtId="0" fontId="86" fillId="0" borderId="5" xfId="0" applyFont="1" applyFill="1" applyBorder="1" applyAlignment="1">
      <alignment horizontal="center"/>
    </xf>
    <xf numFmtId="0" fontId="86" fillId="2" borderId="4" xfId="0" applyFont="1" applyFill="1" applyBorder="1" applyAlignment="1">
      <alignment horizontal="center"/>
    </xf>
    <xf numFmtId="0" fontId="86" fillId="2" borderId="0" xfId="0" applyFont="1" applyFill="1" applyBorder="1" applyAlignment="1">
      <alignment horizontal="center"/>
    </xf>
    <xf numFmtId="0" fontId="86" fillId="2" borderId="5" xfId="0" applyFont="1" applyFill="1" applyBorder="1" applyAlignment="1">
      <alignment horizontal="center"/>
    </xf>
    <xf numFmtId="0" fontId="85" fillId="0" borderId="0" xfId="0" applyFont="1" applyFill="1" applyBorder="1" applyAlignment="1">
      <alignment horizontal="left" vertical="top" wrapText="1"/>
    </xf>
    <xf numFmtId="0" fontId="83" fillId="2" borderId="1" xfId="0" applyFont="1" applyFill="1" applyBorder="1" applyAlignment="1">
      <alignment horizontal="center"/>
    </xf>
    <xf numFmtId="0" fontId="83" fillId="2" borderId="2" xfId="0" applyFont="1" applyFill="1" applyBorder="1" applyAlignment="1">
      <alignment horizontal="center"/>
    </xf>
    <xf numFmtId="0" fontId="83" fillId="2" borderId="3" xfId="0" applyFont="1" applyFill="1" applyBorder="1" applyAlignment="1">
      <alignment horizontal="center"/>
    </xf>
    <xf numFmtId="0" fontId="117" fillId="2" borderId="6" xfId="0" applyFont="1" applyFill="1" applyBorder="1" applyAlignment="1">
      <alignment horizontal="center"/>
    </xf>
    <xf numFmtId="0" fontId="117" fillId="2" borderId="7" xfId="0" applyFont="1" applyFill="1" applyBorder="1" applyAlignment="1">
      <alignment horizontal="center"/>
    </xf>
    <xf numFmtId="0" fontId="117" fillId="2" borderId="8" xfId="0" applyFont="1" applyFill="1" applyBorder="1" applyAlignment="1">
      <alignment horizontal="center"/>
    </xf>
    <xf numFmtId="0" fontId="118" fillId="2" borderId="1" xfId="0" applyFont="1" applyFill="1" applyBorder="1" applyAlignment="1">
      <alignment horizontal="center" vertical="center" wrapText="1"/>
    </xf>
    <xf numFmtId="0" fontId="118" fillId="2" borderId="2" xfId="0" applyFont="1" applyFill="1" applyBorder="1" applyAlignment="1">
      <alignment horizontal="center" vertical="center" wrapText="1"/>
    </xf>
    <xf numFmtId="0" fontId="118" fillId="2" borderId="59" xfId="0" applyFont="1" applyFill="1" applyBorder="1" applyAlignment="1">
      <alignment horizontal="center" vertical="center" wrapText="1"/>
    </xf>
    <xf numFmtId="0" fontId="119" fillId="2" borderId="4" xfId="0" applyFont="1" applyFill="1" applyBorder="1" applyAlignment="1">
      <alignment horizontal="center" vertical="center"/>
    </xf>
    <xf numFmtId="0" fontId="119" fillId="2" borderId="0" xfId="0" applyFont="1" applyFill="1" applyBorder="1" applyAlignment="1">
      <alignment horizontal="center" vertical="center"/>
    </xf>
    <xf numFmtId="0" fontId="119" fillId="2" borderId="60" xfId="0" applyFont="1" applyFill="1" applyBorder="1" applyAlignment="1">
      <alignment horizontal="center" vertical="center"/>
    </xf>
    <xf numFmtId="0" fontId="121" fillId="2" borderId="6" xfId="0" applyFont="1" applyFill="1" applyBorder="1" applyAlignment="1">
      <alignment horizontal="center" vertical="center"/>
    </xf>
    <xf numFmtId="0" fontId="121" fillId="2" borderId="7" xfId="0" applyFont="1" applyFill="1" applyBorder="1" applyAlignment="1">
      <alignment horizontal="center" vertical="center"/>
    </xf>
    <xf numFmtId="0" fontId="121" fillId="2" borderId="8" xfId="0" applyFont="1" applyFill="1" applyBorder="1" applyAlignment="1">
      <alignment horizontal="center" vertical="center"/>
    </xf>
    <xf numFmtId="0" fontId="122" fillId="0" borderId="26" xfId="0" applyFont="1" applyBorder="1" applyAlignment="1">
      <alignment vertical="center"/>
    </xf>
    <xf numFmtId="0" fontId="122" fillId="0" borderId="16" xfId="0" applyFont="1" applyBorder="1" applyAlignment="1">
      <alignment vertical="center"/>
    </xf>
    <xf numFmtId="0" fontId="122" fillId="0" borderId="27" xfId="0" applyFont="1" applyBorder="1" applyAlignment="1">
      <alignment vertical="center"/>
    </xf>
    <xf numFmtId="0" fontId="120" fillId="2" borderId="4" xfId="0" applyFont="1" applyFill="1" applyBorder="1" applyAlignment="1">
      <alignment horizontal="center" vertical="center"/>
    </xf>
    <xf numFmtId="0" fontId="120" fillId="2" borderId="0" xfId="0" applyFont="1" applyFill="1" applyBorder="1" applyAlignment="1">
      <alignment horizontal="center" vertical="center"/>
    </xf>
    <xf numFmtId="0" fontId="120" fillId="2" borderId="60" xfId="0" applyFont="1" applyFill="1" applyBorder="1" applyAlignment="1">
      <alignment horizontal="center" vertical="center"/>
    </xf>
    <xf numFmtId="0" fontId="122" fillId="0" borderId="30" xfId="0" applyFont="1" applyBorder="1" applyAlignment="1">
      <alignment horizontal="left" vertical="center"/>
    </xf>
    <xf numFmtId="0" fontId="122" fillId="0" borderId="29" xfId="0" applyFont="1" applyBorder="1" applyAlignment="1">
      <alignment horizontal="left" vertical="center"/>
    </xf>
    <xf numFmtId="0" fontId="122" fillId="0" borderId="28" xfId="0" applyFont="1" applyBorder="1" applyAlignment="1">
      <alignment horizontal="left" vertical="center"/>
    </xf>
    <xf numFmtId="0" fontId="122" fillId="22" borderId="4" xfId="0" applyFont="1" applyFill="1" applyBorder="1" applyAlignment="1">
      <alignment vertical="center"/>
    </xf>
    <xf numFmtId="0" fontId="122" fillId="22" borderId="0" xfId="0" applyFont="1" applyFill="1" applyBorder="1" applyAlignment="1">
      <alignment vertical="center"/>
    </xf>
    <xf numFmtId="0" fontId="105" fillId="0" borderId="26" xfId="0" applyFont="1" applyBorder="1" applyAlignment="1">
      <alignment vertical="center"/>
    </xf>
    <xf numFmtId="0" fontId="105" fillId="0" borderId="16" xfId="0" applyFont="1" applyBorder="1" applyAlignment="1">
      <alignment vertical="center"/>
    </xf>
    <xf numFmtId="0" fontId="105" fillId="0" borderId="27" xfId="0" applyFont="1" applyBorder="1" applyAlignment="1">
      <alignment vertical="center"/>
    </xf>
    <xf numFmtId="0" fontId="122" fillId="0" borderId="26" xfId="0" applyFont="1" applyBorder="1" applyAlignment="1">
      <alignment horizontal="left" vertical="center"/>
    </xf>
    <xf numFmtId="0" fontId="122" fillId="0" borderId="16" xfId="0" applyFont="1" applyBorder="1" applyAlignment="1">
      <alignment horizontal="left" vertical="center"/>
    </xf>
    <xf numFmtId="0" fontId="122" fillId="0" borderId="27" xfId="0" applyFont="1" applyBorder="1" applyAlignment="1">
      <alignment horizontal="left" vertical="center"/>
    </xf>
    <xf numFmtId="3" fontId="85" fillId="0" borderId="32" xfId="0" applyNumberFormat="1" applyFont="1" applyBorder="1" applyAlignment="1">
      <alignment horizontal="right" vertical="center"/>
    </xf>
    <xf numFmtId="3" fontId="85" fillId="0" borderId="5" xfId="0" applyNumberFormat="1" applyFont="1" applyBorder="1" applyAlignment="1">
      <alignment horizontal="right" vertical="center"/>
    </xf>
    <xf numFmtId="3" fontId="85" fillId="0" borderId="31" xfId="0" applyNumberFormat="1" applyFont="1" applyBorder="1" applyAlignment="1">
      <alignment horizontal="right" vertical="center"/>
    </xf>
    <xf numFmtId="3" fontId="85" fillId="0" borderId="37" xfId="0" applyNumberFormat="1" applyFont="1" applyBorder="1" applyAlignment="1">
      <alignment vertical="center"/>
    </xf>
    <xf numFmtId="3" fontId="85" fillId="0" borderId="36" xfId="0" applyNumberFormat="1" applyFont="1" applyBorder="1" applyAlignment="1">
      <alignment vertical="center"/>
    </xf>
    <xf numFmtId="3" fontId="85" fillId="0" borderId="25" xfId="0" applyNumberFormat="1" applyFont="1" applyBorder="1" applyAlignment="1">
      <alignment vertical="center"/>
    </xf>
    <xf numFmtId="0" fontId="105" fillId="0" borderId="16" xfId="0" applyFont="1" applyBorder="1" applyAlignment="1">
      <alignment vertical="center" wrapText="1"/>
    </xf>
    <xf numFmtId="0" fontId="105" fillId="0" borderId="27" xfId="0" applyFont="1" applyBorder="1" applyAlignment="1">
      <alignment vertical="center" wrapText="1"/>
    </xf>
    <xf numFmtId="0" fontId="105" fillId="22" borderId="16" xfId="0" applyFont="1" applyFill="1" applyBorder="1" applyAlignment="1">
      <alignment horizontal="justify" vertical="center" wrapText="1"/>
    </xf>
    <xf numFmtId="0" fontId="105" fillId="22" borderId="27" xfId="0" applyFont="1" applyFill="1" applyBorder="1" applyAlignment="1">
      <alignment horizontal="justify" vertical="center" wrapText="1"/>
    </xf>
    <xf numFmtId="0" fontId="122" fillId="22" borderId="26" xfId="0" applyFont="1" applyFill="1" applyBorder="1" applyAlignment="1">
      <alignment vertical="center"/>
    </xf>
    <xf numFmtId="0" fontId="122" fillId="22" borderId="16" xfId="0" applyFont="1" applyFill="1" applyBorder="1" applyAlignment="1">
      <alignment vertical="center"/>
    </xf>
    <xf numFmtId="0" fontId="24" fillId="0" borderId="0" xfId="0" applyFont="1" applyAlignment="1">
      <alignment horizontal="center" vertical="center"/>
    </xf>
    <xf numFmtId="0" fontId="39" fillId="0" borderId="1" xfId="0" applyFont="1" applyFill="1" applyBorder="1" applyAlignment="1">
      <alignment horizontal="center"/>
    </xf>
    <xf numFmtId="0" fontId="39" fillId="0" borderId="2" xfId="0" applyFont="1" applyFill="1" applyBorder="1" applyAlignment="1">
      <alignment horizontal="center"/>
    </xf>
    <xf numFmtId="0" fontId="39" fillId="0" borderId="3" xfId="0" applyFont="1" applyFill="1" applyBorder="1" applyAlignment="1">
      <alignment horizontal="center"/>
    </xf>
    <xf numFmtId="0" fontId="39" fillId="0" borderId="4" xfId="0" applyFont="1" applyFill="1" applyBorder="1" applyAlignment="1">
      <alignment horizontal="center"/>
    </xf>
    <xf numFmtId="0" fontId="39" fillId="0" borderId="0" xfId="0" applyFont="1" applyFill="1" applyBorder="1" applyAlignment="1">
      <alignment horizontal="center"/>
    </xf>
    <xf numFmtId="0" fontId="39" fillId="0" borderId="5" xfId="0" applyFont="1" applyFill="1" applyBorder="1" applyAlignment="1">
      <alignment horizontal="center"/>
    </xf>
    <xf numFmtId="0" fontId="39" fillId="0" borderId="6" xfId="0" applyFont="1" applyFill="1" applyBorder="1" applyAlignment="1">
      <alignment horizontal="center" vertical="center"/>
    </xf>
    <xf numFmtId="0" fontId="39" fillId="0" borderId="7" xfId="0" applyFont="1" applyFill="1" applyBorder="1" applyAlignment="1">
      <alignment horizontal="center" vertical="center"/>
    </xf>
    <xf numFmtId="0" fontId="39" fillId="0" borderId="8" xfId="0" applyFont="1" applyFill="1" applyBorder="1" applyAlignment="1">
      <alignment horizontal="center" vertical="center"/>
    </xf>
    <xf numFmtId="0" fontId="39" fillId="21" borderId="4" xfId="0" applyFont="1" applyFill="1" applyBorder="1" applyAlignment="1">
      <alignment horizontal="center"/>
    </xf>
    <xf numFmtId="0" fontId="39" fillId="21" borderId="0" xfId="0" applyFont="1" applyFill="1" applyBorder="1" applyAlignment="1">
      <alignment horizontal="center"/>
    </xf>
    <xf numFmtId="0" fontId="39" fillId="21" borderId="5" xfId="0" applyFont="1" applyFill="1" applyBorder="1" applyAlignment="1">
      <alignment horizontal="center"/>
    </xf>
    <xf numFmtId="0" fontId="39" fillId="0" borderId="1" xfId="55" applyFont="1" applyFill="1" applyBorder="1" applyAlignment="1">
      <alignment horizontal="center" vertical="center" wrapText="1"/>
    </xf>
    <xf numFmtId="0" fontId="39" fillId="0" borderId="2" xfId="55" applyFont="1" applyFill="1" applyBorder="1" applyAlignment="1">
      <alignment horizontal="center" vertical="center" wrapText="1"/>
    </xf>
    <xf numFmtId="0" fontId="39" fillId="0" borderId="3" xfId="55" applyFont="1" applyFill="1" applyBorder="1" applyAlignment="1">
      <alignment horizontal="center" vertical="center" wrapText="1"/>
    </xf>
    <xf numFmtId="0" fontId="39" fillId="0" borderId="6" xfId="55" applyFont="1" applyFill="1" applyBorder="1" applyAlignment="1">
      <alignment horizontal="center" vertical="center" wrapText="1"/>
    </xf>
    <xf numFmtId="0" fontId="39" fillId="0" borderId="7" xfId="55" applyFont="1" applyFill="1" applyBorder="1" applyAlignment="1">
      <alignment horizontal="center" vertical="center" wrapText="1"/>
    </xf>
    <xf numFmtId="0" fontId="39" fillId="0" borderId="8" xfId="55" applyFont="1" applyFill="1" applyBorder="1" applyAlignment="1">
      <alignment horizontal="center" vertical="center" wrapText="1"/>
    </xf>
    <xf numFmtId="0" fontId="39" fillId="0" borderId="18" xfId="55" applyFont="1" applyFill="1" applyBorder="1" applyAlignment="1">
      <alignment horizontal="center" vertical="center" wrapText="1"/>
    </xf>
    <xf numFmtId="0" fontId="39" fillId="0" borderId="14" xfId="55"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43" fillId="2" borderId="4"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2" borderId="5"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39" fillId="2" borderId="22" xfId="0" applyFont="1" applyFill="1" applyBorder="1" applyAlignment="1">
      <alignment horizontal="center" vertical="center" wrapText="1"/>
    </xf>
    <xf numFmtId="0" fontId="39" fillId="2" borderId="65" xfId="0" applyFont="1" applyFill="1" applyBorder="1" applyAlignment="1">
      <alignment horizontal="center" vertical="center" wrapText="1"/>
    </xf>
    <xf numFmtId="0" fontId="40" fillId="2" borderId="4" xfId="0" applyFont="1" applyFill="1" applyBorder="1" applyAlignment="1">
      <alignment horizontal="justify" vertical="center" wrapText="1"/>
    </xf>
    <xf numFmtId="0" fontId="40" fillId="2" borderId="5" xfId="0" applyFont="1" applyFill="1" applyBorder="1" applyAlignment="1">
      <alignment horizontal="justify" vertical="center" wrapText="1"/>
    </xf>
    <xf numFmtId="0" fontId="39" fillId="2" borderId="4" xfId="0" applyFont="1" applyFill="1" applyBorder="1" applyAlignment="1">
      <alignment horizontal="justify" vertical="center" wrapText="1"/>
    </xf>
    <xf numFmtId="0" fontId="39" fillId="2" borderId="5" xfId="0" applyFont="1" applyFill="1" applyBorder="1" applyAlignment="1">
      <alignment horizontal="justify" vertical="center" wrapText="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21" fillId="2" borderId="4" xfId="0" applyFont="1" applyFill="1" applyBorder="1" applyAlignment="1">
      <alignment horizontal="justify" vertical="center" wrapText="1"/>
    </xf>
    <xf numFmtId="0" fontId="21" fillId="2" borderId="5" xfId="0" applyFont="1" applyFill="1" applyBorder="1" applyAlignment="1">
      <alignment horizontal="justify" vertical="center" wrapText="1"/>
    </xf>
    <xf numFmtId="0" fontId="25" fillId="0" borderId="0" xfId="0" applyFont="1" applyAlignment="1">
      <alignment horizontal="center"/>
    </xf>
    <xf numFmtId="0" fontId="41" fillId="2" borderId="6" xfId="0" applyFont="1" applyFill="1" applyBorder="1" applyAlignment="1">
      <alignment horizontal="justify" vertical="center" wrapText="1"/>
    </xf>
    <xf numFmtId="0" fontId="41" fillId="2" borderId="8" xfId="0" applyFont="1" applyFill="1" applyBorder="1" applyAlignment="1">
      <alignment horizontal="justify" vertical="center" wrapText="1"/>
    </xf>
    <xf numFmtId="0" fontId="42" fillId="2" borderId="4" xfId="0" applyFont="1" applyFill="1" applyBorder="1" applyAlignment="1">
      <alignment horizontal="justify" vertical="center" wrapText="1"/>
    </xf>
    <xf numFmtId="0" fontId="42" fillId="2" borderId="5" xfId="0" applyFont="1" applyFill="1" applyBorder="1" applyAlignment="1">
      <alignment horizontal="justify" vertical="center" wrapText="1"/>
    </xf>
    <xf numFmtId="0" fontId="45" fillId="2" borderId="0" xfId="0" applyFont="1" applyFill="1" applyAlignment="1">
      <alignment horizontal="justify" wrapText="1"/>
    </xf>
    <xf numFmtId="0" fontId="45" fillId="2" borderId="0" xfId="0" applyFont="1" applyFill="1" applyAlignment="1">
      <alignment horizontal="justify"/>
    </xf>
    <xf numFmtId="0" fontId="20" fillId="2" borderId="18" xfId="0" applyFont="1" applyFill="1" applyBorder="1" applyAlignment="1">
      <alignment horizontal="center"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wrapText="1"/>
    </xf>
    <xf numFmtId="0" fontId="20" fillId="2" borderId="17" xfId="0" applyFont="1" applyFill="1" applyBorder="1" applyAlignment="1">
      <alignment horizontal="center" vertical="center" wrapText="1"/>
    </xf>
    <xf numFmtId="10" fontId="125" fillId="22" borderId="66" xfId="0" applyNumberFormat="1" applyFont="1" applyFill="1" applyBorder="1" applyAlignment="1">
      <alignment horizontal="center" vertical="center" wrapText="1"/>
    </xf>
    <xf numFmtId="0" fontId="125" fillId="22" borderId="67" xfId="0" applyFont="1" applyFill="1" applyBorder="1" applyAlignment="1">
      <alignment horizontal="right" vertical="center" wrapText="1"/>
    </xf>
    <xf numFmtId="0" fontId="125" fillId="22" borderId="35" xfId="0" applyFont="1" applyFill="1" applyBorder="1" applyAlignment="1">
      <alignment horizontal="center" vertical="center" wrapText="1"/>
    </xf>
    <xf numFmtId="0" fontId="125" fillId="22" borderId="67" xfId="0" applyFont="1" applyFill="1" applyBorder="1" applyAlignment="1">
      <alignment horizontal="center" vertical="center" wrapText="1"/>
    </xf>
    <xf numFmtId="3" fontId="125" fillId="22" borderId="35" xfId="0" applyNumberFormat="1" applyFont="1" applyFill="1" applyBorder="1" applyAlignment="1">
      <alignment horizontal="right" vertical="center" wrapText="1"/>
    </xf>
    <xf numFmtId="0" fontId="125" fillId="22" borderId="67" xfId="0" applyFont="1" applyFill="1" applyBorder="1" applyAlignment="1">
      <alignment vertical="center" wrapText="1"/>
    </xf>
    <xf numFmtId="10" fontId="125" fillId="22" borderId="68" xfId="0" applyNumberFormat="1" applyFont="1" applyFill="1" applyBorder="1" applyAlignment="1">
      <alignment horizontal="center" vertical="center" wrapText="1"/>
    </xf>
    <xf numFmtId="0" fontId="125" fillId="22" borderId="69" xfId="0" applyFont="1" applyFill="1" applyBorder="1" applyAlignment="1">
      <alignment horizontal="right" vertical="center" wrapText="1"/>
    </xf>
    <xf numFmtId="0" fontId="125" fillId="22" borderId="0" xfId="0" applyFont="1" applyFill="1" applyBorder="1" applyAlignment="1">
      <alignment horizontal="center" vertical="center" wrapText="1"/>
    </xf>
    <xf numFmtId="0" fontId="125" fillId="22" borderId="69" xfId="0" applyFont="1" applyFill="1" applyBorder="1" applyAlignment="1">
      <alignment horizontal="center" vertical="center" wrapText="1"/>
    </xf>
    <xf numFmtId="3" fontId="125" fillId="22" borderId="0" xfId="0" applyNumberFormat="1" applyFont="1" applyFill="1" applyBorder="1" applyAlignment="1">
      <alignment horizontal="right" vertical="center" wrapText="1"/>
    </xf>
    <xf numFmtId="0" fontId="125" fillId="22" borderId="69" xfId="0" applyFont="1" applyFill="1" applyBorder="1" applyAlignment="1">
      <alignment horizontal="justify" vertical="center" wrapText="1"/>
    </xf>
    <xf numFmtId="0" fontId="125" fillId="22" borderId="69" xfId="0" applyFont="1" applyFill="1" applyBorder="1" applyAlignment="1">
      <alignment vertical="center" wrapText="1"/>
    </xf>
    <xf numFmtId="0" fontId="125" fillId="22" borderId="0" xfId="0" applyFont="1" applyFill="1" applyBorder="1" applyAlignment="1">
      <alignment horizontal="right" vertical="center" wrapText="1"/>
    </xf>
    <xf numFmtId="0" fontId="104" fillId="2" borderId="68" xfId="0" applyFont="1" applyFill="1" applyBorder="1" applyAlignment="1">
      <alignment horizontal="justify" vertical="center" wrapText="1"/>
    </xf>
    <xf numFmtId="0" fontId="104" fillId="2" borderId="69" xfId="0" applyFont="1" applyFill="1" applyBorder="1" applyAlignment="1">
      <alignment horizontal="justify" vertical="center" wrapText="1"/>
    </xf>
    <xf numFmtId="0" fontId="104" fillId="2" borderId="0" xfId="0" applyFont="1" applyFill="1" applyBorder="1" applyAlignment="1">
      <alignment horizontal="justify" vertical="center" wrapText="1"/>
    </xf>
    <xf numFmtId="0" fontId="99" fillId="2" borderId="69" xfId="0" applyFont="1" applyFill="1" applyBorder="1" applyAlignment="1">
      <alignment horizontal="left" vertical="center" wrapText="1"/>
    </xf>
    <xf numFmtId="0" fontId="104" fillId="2" borderId="66" xfId="0" applyFont="1" applyFill="1" applyBorder="1" applyAlignment="1">
      <alignment vertical="center" wrapText="1"/>
    </xf>
    <xf numFmtId="0" fontId="99" fillId="2" borderId="67" xfId="0" applyFont="1" applyFill="1" applyBorder="1" applyAlignment="1">
      <alignment horizontal="center" vertical="center" wrapText="1"/>
    </xf>
    <xf numFmtId="0" fontId="104" fillId="2" borderId="35" xfId="0" applyFont="1" applyFill="1" applyBorder="1" applyAlignment="1">
      <alignment vertical="center" wrapText="1"/>
    </xf>
    <xf numFmtId="0" fontId="99" fillId="2" borderId="67" xfId="0" applyFont="1" applyFill="1" applyBorder="1" applyAlignment="1">
      <alignment horizontal="center" vertical="center" wrapText="1"/>
    </xf>
    <xf numFmtId="0" fontId="99" fillId="2" borderId="35" xfId="0" applyFont="1" applyFill="1" applyBorder="1" applyAlignment="1">
      <alignment horizontal="center" vertical="center" wrapText="1"/>
    </xf>
    <xf numFmtId="0" fontId="99" fillId="2" borderId="67" xfId="0" applyFont="1" applyFill="1" applyBorder="1" applyAlignment="1">
      <alignment horizontal="center" vertical="center"/>
    </xf>
    <xf numFmtId="0" fontId="99" fillId="2" borderId="68" xfId="0" applyFont="1" applyFill="1" applyBorder="1" applyAlignment="1">
      <alignment horizontal="center" vertical="center" wrapText="1"/>
    </xf>
    <xf numFmtId="0" fontId="99" fillId="2" borderId="69" xfId="0" applyFont="1" applyFill="1" applyBorder="1" applyAlignment="1">
      <alignment horizontal="center" vertical="center" wrapText="1"/>
    </xf>
    <xf numFmtId="0" fontId="99" fillId="2" borderId="0" xfId="0" applyFont="1" applyFill="1" applyBorder="1" applyAlignment="1">
      <alignment horizontal="center" vertical="center" wrapText="1"/>
    </xf>
    <xf numFmtId="0" fontId="99" fillId="2" borderId="69" xfId="0" applyFont="1" applyFill="1" applyBorder="1" applyAlignment="1">
      <alignment horizontal="center" vertical="center" wrapText="1"/>
    </xf>
    <xf numFmtId="0" fontId="99" fillId="2" borderId="69" xfId="0" applyFont="1" applyFill="1" applyBorder="1" applyAlignment="1">
      <alignment horizontal="center" vertical="center"/>
    </xf>
    <xf numFmtId="0" fontId="99" fillId="2" borderId="33" xfId="0" applyFont="1" applyFill="1" applyBorder="1" applyAlignment="1">
      <alignment horizontal="center" vertical="center" wrapText="1"/>
    </xf>
    <xf numFmtId="0" fontId="99" fillId="2" borderId="70" xfId="0" applyFont="1" applyFill="1" applyBorder="1" applyAlignment="1">
      <alignment horizontal="center" vertical="center" wrapText="1"/>
    </xf>
    <xf numFmtId="0" fontId="99" fillId="2" borderId="34" xfId="0" applyFont="1" applyFill="1" applyBorder="1" applyAlignment="1">
      <alignment horizontal="center" vertical="center" wrapText="1"/>
    </xf>
    <xf numFmtId="0" fontId="99" fillId="2" borderId="70" xfId="0" applyFont="1" applyFill="1" applyBorder="1" applyAlignment="1">
      <alignment horizontal="center" vertical="center" wrapText="1"/>
    </xf>
    <xf numFmtId="0" fontId="99" fillId="2" borderId="70" xfId="0" applyFont="1" applyFill="1" applyBorder="1" applyAlignment="1">
      <alignment horizontal="center" vertical="center"/>
    </xf>
    <xf numFmtId="0" fontId="105" fillId="0" borderId="0" xfId="0" applyFont="1" applyAlignment="1">
      <alignment horizontal="left" vertical="center" wrapText="1"/>
    </xf>
    <xf numFmtId="0" fontId="85" fillId="2" borderId="0" xfId="0" applyFont="1" applyFill="1" applyAlignment="1">
      <alignment horizontal="left"/>
    </xf>
    <xf numFmtId="0" fontId="85" fillId="2" borderId="0" xfId="0" applyFont="1" applyFill="1" applyAlignment="1">
      <alignment horizontal="left" wrapText="1"/>
    </xf>
    <xf numFmtId="3" fontId="107" fillId="2" borderId="8" xfId="0" applyNumberFormat="1" applyFont="1" applyFill="1" applyBorder="1" applyAlignment="1">
      <alignment horizontal="justify" vertical="center" wrapText="1"/>
    </xf>
    <xf numFmtId="3" fontId="107" fillId="2" borderId="8" xfId="0" applyNumberFormat="1" applyFont="1" applyFill="1" applyBorder="1" applyAlignment="1">
      <alignment horizontal="right" vertical="center" wrapText="1"/>
    </xf>
    <xf numFmtId="0" fontId="107" fillId="2" borderId="8" xfId="0" applyFont="1" applyFill="1" applyBorder="1" applyAlignment="1">
      <alignment horizontal="justify" vertical="center" wrapText="1"/>
    </xf>
    <xf numFmtId="0" fontId="107" fillId="2" borderId="6" xfId="0" applyFont="1" applyFill="1" applyBorder="1" applyAlignment="1">
      <alignment horizontal="justify" vertical="center" wrapText="1"/>
    </xf>
    <xf numFmtId="3" fontId="107" fillId="2" borderId="5" xfId="0" applyNumberFormat="1" applyFont="1" applyFill="1" applyBorder="1" applyAlignment="1">
      <alignment horizontal="justify" vertical="center" wrapText="1"/>
    </xf>
    <xf numFmtId="3" fontId="107" fillId="2" borderId="5" xfId="0" applyNumberFormat="1" applyFont="1" applyFill="1" applyBorder="1" applyAlignment="1">
      <alignment horizontal="right" vertical="center" wrapText="1"/>
    </xf>
    <xf numFmtId="0" fontId="104" fillId="2" borderId="5" xfId="0" applyFont="1" applyFill="1" applyBorder="1" applyAlignment="1">
      <alignment horizontal="justify" vertical="center" wrapText="1"/>
    </xf>
    <xf numFmtId="0" fontId="104" fillId="2" borderId="4" xfId="0" applyFont="1" applyFill="1" applyBorder="1" applyAlignment="1">
      <alignment horizontal="justify" vertical="center" wrapText="1"/>
    </xf>
    <xf numFmtId="3" fontId="104" fillId="2" borderId="5" xfId="0" applyNumberFormat="1" applyFont="1" applyFill="1" applyBorder="1" applyAlignment="1">
      <alignment horizontal="right" vertical="center" wrapText="1"/>
    </xf>
    <xf numFmtId="3" fontId="99" fillId="2" borderId="5" xfId="0" applyNumberFormat="1" applyFont="1" applyFill="1" applyBorder="1" applyAlignment="1">
      <alignment horizontal="right" vertical="center" wrapText="1"/>
    </xf>
    <xf numFmtId="0" fontId="99" fillId="2" borderId="5" xfId="0" applyFont="1" applyFill="1" applyBorder="1" applyAlignment="1">
      <alignment horizontal="justify" vertical="center" wrapText="1"/>
    </xf>
    <xf numFmtId="0" fontId="99" fillId="2" borderId="4" xfId="0" applyFont="1" applyFill="1" applyBorder="1" applyAlignment="1">
      <alignment horizontal="justify" vertical="center" wrapText="1"/>
    </xf>
    <xf numFmtId="3" fontId="104" fillId="2" borderId="5" xfId="0" applyNumberFormat="1" applyFont="1" applyFill="1" applyBorder="1" applyAlignment="1">
      <alignment horizontal="justify" vertical="center" wrapText="1"/>
    </xf>
    <xf numFmtId="3" fontId="104" fillId="0" borderId="5" xfId="0" applyNumberFormat="1" applyFont="1" applyFill="1" applyBorder="1" applyAlignment="1">
      <alignment horizontal="right" vertical="center" wrapText="1"/>
    </xf>
    <xf numFmtId="0" fontId="104" fillId="2" borderId="5" xfId="0" applyFont="1" applyFill="1" applyBorder="1" applyAlignment="1">
      <alignment horizontal="justify" vertical="center" wrapText="1"/>
    </xf>
    <xf numFmtId="0" fontId="104" fillId="2" borderId="4" xfId="0" applyFont="1" applyFill="1" applyBorder="1" applyAlignment="1">
      <alignment horizontal="justify" vertical="center" wrapText="1"/>
    </xf>
    <xf numFmtId="3" fontId="99" fillId="0" borderId="5" xfId="0" applyNumberFormat="1" applyFont="1" applyFill="1" applyBorder="1" applyAlignment="1">
      <alignment horizontal="right" vertical="center" wrapText="1"/>
    </xf>
    <xf numFmtId="3" fontId="99" fillId="2" borderId="5" xfId="0" applyNumberFormat="1" applyFont="1" applyFill="1" applyBorder="1" applyAlignment="1">
      <alignment horizontal="justify" vertical="center" wrapText="1"/>
    </xf>
    <xf numFmtId="3" fontId="106" fillId="0" borderId="5" xfId="0" applyNumberFormat="1" applyFont="1" applyFill="1" applyBorder="1" applyAlignment="1">
      <alignment horizontal="right" vertical="center" wrapText="1"/>
    </xf>
    <xf numFmtId="0" fontId="104" fillId="2" borderId="5" xfId="0" applyFont="1" applyFill="1" applyBorder="1" applyAlignment="1">
      <alignment horizontal="left" vertical="center" wrapText="1" indent="1"/>
    </xf>
    <xf numFmtId="0" fontId="104" fillId="2" borderId="4" xfId="0" applyFont="1" applyFill="1" applyBorder="1" applyAlignment="1">
      <alignment horizontal="left" vertical="center" wrapText="1" indent="1"/>
    </xf>
    <xf numFmtId="0" fontId="104" fillId="2" borderId="5" xfId="0" applyFont="1" applyFill="1" applyBorder="1" applyAlignment="1">
      <alignment horizontal="left" vertical="center" wrapText="1"/>
    </xf>
    <xf numFmtId="0" fontId="104" fillId="2" borderId="4" xfId="0" applyFont="1" applyFill="1" applyBorder="1" applyAlignment="1">
      <alignment horizontal="left" vertical="center" wrapText="1"/>
    </xf>
    <xf numFmtId="0" fontId="99" fillId="2" borderId="3" xfId="0" applyFont="1" applyFill="1" applyBorder="1" applyAlignment="1">
      <alignment horizontal="justify" vertical="center" wrapText="1"/>
    </xf>
    <xf numFmtId="0" fontId="99" fillId="2" borderId="1" xfId="0" applyFont="1" applyFill="1" applyBorder="1" applyAlignment="1">
      <alignment horizontal="justify" vertical="center" wrapText="1"/>
    </xf>
    <xf numFmtId="0" fontId="99" fillId="2" borderId="14" xfId="0" applyFont="1" applyFill="1" applyBorder="1" applyAlignment="1">
      <alignment horizontal="center" vertical="center" wrapText="1"/>
    </xf>
    <xf numFmtId="0" fontId="99" fillId="2" borderId="18" xfId="0" applyFont="1" applyFill="1" applyBorder="1" applyAlignment="1">
      <alignment horizontal="center" vertical="center" wrapText="1"/>
    </xf>
    <xf numFmtId="0" fontId="99" fillId="2" borderId="3" xfId="0" applyFont="1" applyFill="1" applyBorder="1" applyAlignment="1">
      <alignment horizontal="center" vertical="center" wrapText="1"/>
    </xf>
    <xf numFmtId="0" fontId="99" fillId="2" borderId="1" xfId="0" applyFont="1" applyFill="1" applyBorder="1" applyAlignment="1">
      <alignment horizontal="center" vertical="center" wrapText="1"/>
    </xf>
    <xf numFmtId="0" fontId="99" fillId="0" borderId="5"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99" fillId="0" borderId="4" xfId="0" applyFont="1" applyFill="1" applyBorder="1" applyAlignment="1">
      <alignment horizontal="center" vertical="center" wrapText="1"/>
    </xf>
    <xf numFmtId="0" fontId="99" fillId="2" borderId="5" xfId="0" applyFont="1" applyFill="1" applyBorder="1" applyAlignment="1">
      <alignment horizontal="center" vertical="center" wrapText="1"/>
    </xf>
    <xf numFmtId="0" fontId="99" fillId="2" borderId="0" xfId="0" applyFont="1" applyFill="1" applyBorder="1" applyAlignment="1">
      <alignment horizontal="center" vertical="center" wrapText="1"/>
    </xf>
    <xf numFmtId="0" fontId="99" fillId="2" borderId="4" xfId="0" applyFont="1" applyFill="1" applyBorder="1" applyAlignment="1">
      <alignment horizontal="center" vertical="center" wrapText="1"/>
    </xf>
    <xf numFmtId="0" fontId="99" fillId="0" borderId="3" xfId="0" applyFont="1" applyFill="1" applyBorder="1" applyAlignment="1">
      <alignment horizontal="center" vertical="center"/>
    </xf>
    <xf numFmtId="0" fontId="99" fillId="0" borderId="2" xfId="0" applyFont="1" applyFill="1" applyBorder="1" applyAlignment="1">
      <alignment horizontal="center" vertical="center"/>
    </xf>
    <xf numFmtId="0" fontId="99" fillId="0" borderId="1" xfId="0" applyFont="1" applyFill="1" applyBorder="1" applyAlignment="1">
      <alignment horizontal="center" vertical="center"/>
    </xf>
    <xf numFmtId="168" fontId="85" fillId="0" borderId="0" xfId="0" applyNumberFormat="1" applyFont="1"/>
    <xf numFmtId="168" fontId="85" fillId="0" borderId="7" xfId="256" applyNumberFormat="1" applyFont="1" applyBorder="1"/>
    <xf numFmtId="168" fontId="91" fillId="0" borderId="0" xfId="256" applyNumberFormat="1" applyFont="1" applyBorder="1"/>
    <xf numFmtId="0" fontId="87" fillId="0" borderId="4" xfId="261" applyFont="1" applyBorder="1"/>
    <xf numFmtId="168" fontId="85" fillId="0" borderId="0" xfId="256" applyNumberFormat="1" applyFont="1" applyBorder="1"/>
    <xf numFmtId="0" fontId="113" fillId="0" borderId="4" xfId="261" applyFont="1" applyBorder="1"/>
    <xf numFmtId="168" fontId="91" fillId="2" borderId="0" xfId="256" applyNumberFormat="1" applyFont="1" applyFill="1" applyBorder="1"/>
    <xf numFmtId="0" fontId="87" fillId="2" borderId="0" xfId="261" applyFont="1" applyFill="1" applyBorder="1" applyAlignment="1">
      <alignment horizontal="left" indent="1"/>
    </xf>
    <xf numFmtId="168" fontId="85" fillId="2" borderId="0" xfId="256" applyNumberFormat="1" applyFont="1" applyFill="1" applyBorder="1"/>
    <xf numFmtId="0" fontId="113" fillId="0" borderId="0" xfId="261" applyFont="1" applyBorder="1" applyAlignment="1">
      <alignment horizontal="left" indent="2"/>
    </xf>
    <xf numFmtId="0" fontId="113" fillId="0" borderId="0" xfId="261" applyFont="1" applyBorder="1" applyAlignment="1">
      <alignment horizontal="left" wrapText="1" indent="2"/>
    </xf>
    <xf numFmtId="0" fontId="113" fillId="0" borderId="0" xfId="261" applyFont="1" applyBorder="1" applyAlignment="1">
      <alignment horizontal="left" indent="1"/>
    </xf>
    <xf numFmtId="0" fontId="113" fillId="0" borderId="4" xfId="261" applyFont="1" applyBorder="1" applyAlignment="1">
      <alignment horizontal="left" indent="1"/>
    </xf>
    <xf numFmtId="168" fontId="85" fillId="0" borderId="0" xfId="256" applyNumberFormat="1" applyFont="1" applyFill="1" applyBorder="1"/>
    <xf numFmtId="168" fontId="85" fillId="0" borderId="0" xfId="0" applyNumberFormat="1" applyFont="1" applyBorder="1"/>
    <xf numFmtId="168" fontId="91" fillId="0" borderId="24" xfId="256" applyNumberFormat="1" applyFont="1" applyBorder="1"/>
    <xf numFmtId="0" fontId="85" fillId="0" borderId="24" xfId="0" applyFont="1" applyBorder="1"/>
    <xf numFmtId="0" fontId="87" fillId="0" borderId="4" xfId="261" applyFont="1" applyBorder="1" applyAlignment="1">
      <alignment horizontal="left" indent="1"/>
    </xf>
    <xf numFmtId="0" fontId="91" fillId="0" borderId="5" xfId="0" applyFont="1" applyBorder="1"/>
    <xf numFmtId="168" fontId="91" fillId="0" borderId="24" xfId="0" applyNumberFormat="1" applyFont="1" applyBorder="1"/>
    <xf numFmtId="0" fontId="87" fillId="0" borderId="24" xfId="261" applyFont="1" applyBorder="1" applyAlignment="1">
      <alignment horizontal="left" indent="1"/>
    </xf>
    <xf numFmtId="168" fontId="91" fillId="0" borderId="0" xfId="0" applyNumberFormat="1" applyFont="1" applyBorder="1"/>
    <xf numFmtId="0" fontId="86" fillId="0" borderId="4" xfId="261" applyFont="1" applyBorder="1"/>
    <xf numFmtId="168" fontId="85" fillId="0" borderId="2" xfId="0" applyNumberFormat="1" applyFont="1" applyBorder="1"/>
    <xf numFmtId="0" fontId="87" fillId="0" borderId="8" xfId="262" applyFont="1" applyFill="1" applyBorder="1" applyAlignment="1">
      <alignment horizontal="center" vertical="center" wrapText="1"/>
    </xf>
    <xf numFmtId="0" fontId="87" fillId="0" borderId="6" xfId="262" applyFont="1" applyFill="1" applyBorder="1" applyAlignment="1">
      <alignment horizontal="center" vertical="center" wrapText="1"/>
    </xf>
    <xf numFmtId="168" fontId="87" fillId="0" borderId="14" xfId="262" applyNumberFormat="1" applyFont="1" applyFill="1" applyBorder="1" applyAlignment="1">
      <alignment horizontal="center" vertical="center" wrapText="1"/>
    </xf>
    <xf numFmtId="0" fontId="87" fillId="0" borderId="14" xfId="262" applyFont="1" applyFill="1" applyBorder="1" applyAlignment="1">
      <alignment horizontal="center" vertical="center" wrapText="1"/>
    </xf>
    <xf numFmtId="0" fontId="87" fillId="0" borderId="7" xfId="262" applyFont="1" applyFill="1" applyBorder="1" applyAlignment="1">
      <alignment horizontal="center" vertical="center" wrapText="1"/>
    </xf>
    <xf numFmtId="0" fontId="87" fillId="0" borderId="3" xfId="262" applyFont="1" applyFill="1" applyBorder="1" applyAlignment="1">
      <alignment horizontal="center" vertical="center" wrapText="1"/>
    </xf>
    <xf numFmtId="0" fontId="87" fillId="0" borderId="1" xfId="262" applyFont="1" applyFill="1" applyBorder="1" applyAlignment="1">
      <alignment horizontal="center" vertical="center" wrapText="1"/>
    </xf>
    <xf numFmtId="168" fontId="87" fillId="0" borderId="18" xfId="262" applyNumberFormat="1" applyFont="1" applyFill="1" applyBorder="1" applyAlignment="1">
      <alignment horizontal="center" vertical="center" wrapText="1"/>
    </xf>
    <xf numFmtId="0" fontId="87" fillId="0" borderId="18" xfId="262" applyFont="1" applyFill="1" applyBorder="1" applyAlignment="1">
      <alignment horizontal="center" vertical="center" wrapText="1"/>
    </xf>
    <xf numFmtId="0" fontId="87" fillId="0" borderId="2" xfId="262" applyFont="1" applyFill="1" applyBorder="1" applyAlignment="1">
      <alignment horizontal="center" vertical="center" wrapText="1"/>
    </xf>
    <xf numFmtId="0" fontId="86" fillId="0" borderId="8" xfId="0" applyFont="1" applyFill="1" applyBorder="1" applyAlignment="1">
      <alignment horizontal="center" vertical="center"/>
    </xf>
    <xf numFmtId="0" fontId="86" fillId="0" borderId="7" xfId="0" applyFont="1" applyFill="1" applyBorder="1" applyAlignment="1">
      <alignment horizontal="center" vertical="center"/>
    </xf>
    <xf numFmtId="0" fontId="86" fillId="0" borderId="6" xfId="0" applyFont="1" applyFill="1" applyBorder="1" applyAlignment="1">
      <alignment horizontal="center" vertical="center"/>
    </xf>
    <xf numFmtId="0" fontId="126" fillId="0" borderId="5" xfId="0" applyFont="1" applyFill="1" applyBorder="1" applyAlignment="1">
      <alignment horizontal="center"/>
    </xf>
    <xf numFmtId="0" fontId="126" fillId="0" borderId="0" xfId="0" applyFont="1" applyFill="1" applyBorder="1" applyAlignment="1">
      <alignment horizontal="center"/>
    </xf>
    <xf numFmtId="0" fontId="126" fillId="0" borderId="4" xfId="0" applyFont="1" applyFill="1" applyBorder="1" applyAlignment="1">
      <alignment horizontal="center"/>
    </xf>
  </cellXfs>
  <cellStyles count="263">
    <cellStyle name="20% - Énfasis1 2" xfId="103"/>
    <cellStyle name="20% - Énfasis1 2 2" xfId="104"/>
    <cellStyle name="20% - Énfasis1 3" xfId="105"/>
    <cellStyle name="20% - Énfasis2 2" xfId="106"/>
    <cellStyle name="20% - Énfasis2 2 2" xfId="107"/>
    <cellStyle name="20% - Énfasis2 3" xfId="108"/>
    <cellStyle name="20% - Énfasis3 2" xfId="109"/>
    <cellStyle name="20% - Énfasis3 2 2" xfId="110"/>
    <cellStyle name="20% - Énfasis3 3" xfId="111"/>
    <cellStyle name="20% - Énfasis4 2" xfId="112"/>
    <cellStyle name="20% - Énfasis4 2 2" xfId="113"/>
    <cellStyle name="20% - Énfasis4 3" xfId="114"/>
    <cellStyle name="20% - Énfasis5 2" xfId="115"/>
    <cellStyle name="20% - Énfasis5 2 2" xfId="116"/>
    <cellStyle name="20% - Énfasis5 3" xfId="117"/>
    <cellStyle name="20% - Énfasis6 2" xfId="118"/>
    <cellStyle name="20% - Énfasis6 2 2" xfId="119"/>
    <cellStyle name="20% - Énfasis6 3" xfId="120"/>
    <cellStyle name="40% - Énfasis1 2" xfId="121"/>
    <cellStyle name="40% - Énfasis1 2 2" xfId="122"/>
    <cellStyle name="40% - Énfasis1 3" xfId="123"/>
    <cellStyle name="40% - Énfasis2 2" xfId="124"/>
    <cellStyle name="40% - Énfasis2 2 2" xfId="125"/>
    <cellStyle name="40% - Énfasis2 3" xfId="126"/>
    <cellStyle name="40% - Énfasis3 2" xfId="127"/>
    <cellStyle name="40% - Énfasis3 2 2" xfId="128"/>
    <cellStyle name="40% - Énfasis3 3" xfId="129"/>
    <cellStyle name="40% - Énfasis4 2" xfId="130"/>
    <cellStyle name="40% - Énfasis4 2 2" xfId="131"/>
    <cellStyle name="40% - Énfasis4 3" xfId="132"/>
    <cellStyle name="40% - Énfasis5 2" xfId="133"/>
    <cellStyle name="40% - Énfasis5 2 2" xfId="134"/>
    <cellStyle name="40% - Énfasis5 3" xfId="135"/>
    <cellStyle name="40% - Énfasis6 2" xfId="136"/>
    <cellStyle name="40% - Énfasis6 2 2" xfId="137"/>
    <cellStyle name="40% - Énfasis6 3" xfId="138"/>
    <cellStyle name="Buena 2" xfId="63"/>
    <cellStyle name="Buena 2 2" xfId="139"/>
    <cellStyle name="Buena 3" xfId="140"/>
    <cellStyle name="Cálculo 2" xfId="68"/>
    <cellStyle name="Cálculo 2 2" xfId="141"/>
    <cellStyle name="Cálculo 3" xfId="142"/>
    <cellStyle name="Celda de comprobación 2" xfId="70"/>
    <cellStyle name="Celda de comprobación 2 2" xfId="143"/>
    <cellStyle name="Celda de comprobación 3" xfId="144"/>
    <cellStyle name="Celda vinculada 2" xfId="69"/>
    <cellStyle name="Celda vinculada 2 2" xfId="145"/>
    <cellStyle name="Celda vinculada 3" xfId="146"/>
    <cellStyle name="Encabezado 1 2" xfId="233"/>
    <cellStyle name="Encabezado 4 2" xfId="62"/>
    <cellStyle name="Encabezado 4 2 2" xfId="147"/>
    <cellStyle name="Encabezado 4 3" xfId="148"/>
    <cellStyle name="Entrada 2" xfId="66"/>
    <cellStyle name="Entrada 2 2" xfId="149"/>
    <cellStyle name="Entrada 3" xfId="150"/>
    <cellStyle name="Incorrecto 2" xfId="64"/>
    <cellStyle name="Incorrecto 2 2" xfId="151"/>
    <cellStyle name="Incorrecto 3" xfId="152"/>
    <cellStyle name="Millares" xfId="51" builtinId="3"/>
    <cellStyle name="Millares 2" xfId="2"/>
    <cellStyle name="Millares 2 2" xfId="57"/>
    <cellStyle name="Millares 2 3" xfId="221"/>
    <cellStyle name="Millares 2 4" xfId="251"/>
    <cellStyle name="Millares 3" xfId="3"/>
    <cellStyle name="Millares 3 2" xfId="99"/>
    <cellStyle name="Millares 3 3" xfId="224"/>
    <cellStyle name="Millares 3 4" xfId="254"/>
    <cellStyle name="Millares 3 5" xfId="260"/>
    <cellStyle name="Millares 4" xfId="227"/>
    <cellStyle name="Millares 5" xfId="229"/>
    <cellStyle name="Millares 6" xfId="255"/>
    <cellStyle name="Millares 7" xfId="256"/>
    <cellStyle name="Moneda" xfId="232" builtinId="4"/>
    <cellStyle name="Neutral 2" xfId="65"/>
    <cellStyle name="Neutral 2 2" xfId="153"/>
    <cellStyle name="Neutral 3" xfId="154"/>
    <cellStyle name="Normal" xfId="0" builtinId="0" customBuiltin="1"/>
    <cellStyle name="Normal 10" xfId="101"/>
    <cellStyle name="Normal 11" xfId="228"/>
    <cellStyle name="Normal 12" xfId="239"/>
    <cellStyle name="Normal 2" xfId="1"/>
    <cellStyle name="Normal 2 2" xfId="52"/>
    <cellStyle name="Normal 2 2 2" xfId="155"/>
    <cellStyle name="Normal 2 2 2 2" xfId="156"/>
    <cellStyle name="Normal 2 2 3" xfId="157"/>
    <cellStyle name="Normal 2 2 4" xfId="218"/>
    <cellStyle name="Normal 2 2 4 2" xfId="225"/>
    <cellStyle name="Normal 2 2 5" xfId="237"/>
    <cellStyle name="Normal 2 3" xfId="56"/>
    <cellStyle name="Normal 2 3 2" xfId="158"/>
    <cellStyle name="Normal 2 3 3" xfId="159"/>
    <cellStyle name="Normal 2 4" xfId="95"/>
    <cellStyle name="Normal 2 5" xfId="160"/>
    <cellStyle name="Normal 2 6" xfId="214"/>
    <cellStyle name="Normal 2 7" xfId="220"/>
    <cellStyle name="Normal 2 8" xfId="235"/>
    <cellStyle name="Normal 2 9" xfId="250"/>
    <cellStyle name="Normal 3" xfId="4"/>
    <cellStyle name="Normal 3 10" xfId="231"/>
    <cellStyle name="Normal 3 11" xfId="234"/>
    <cellStyle name="Normal 3 12" xfId="252"/>
    <cellStyle name="Normal 3 13" xfId="258"/>
    <cellStyle name="Normal 3 14" xfId="262"/>
    <cellStyle name="Normal 3 2" xfId="55"/>
    <cellStyle name="Normal 3 2 2" xfId="161"/>
    <cellStyle name="Normal 3 2 2 2" xfId="162"/>
    <cellStyle name="Normal 3 2 2 2 2" xfId="163"/>
    <cellStyle name="Normal 3 2 2 3" xfId="164"/>
    <cellStyle name="Normal 3 2 3" xfId="165"/>
    <cellStyle name="Normal 3 2 3 2" xfId="166"/>
    <cellStyle name="Normal 3 2 3 3" xfId="167"/>
    <cellStyle name="Normal 3 2 4" xfId="168"/>
    <cellStyle name="Normal 3 2 5" xfId="169"/>
    <cellStyle name="Normal 3 2 6" xfId="215"/>
    <cellStyle name="Normal 3 3" xfId="94"/>
    <cellStyle name="Normal 3 3 2" xfId="170"/>
    <cellStyle name="Normal 3 3 2 2" xfId="171"/>
    <cellStyle name="Normal 3 3 2 3" xfId="172"/>
    <cellStyle name="Normal 3 3 3" xfId="173"/>
    <cellStyle name="Normal 3 3 4" xfId="174"/>
    <cellStyle name="Normal 3 4" xfId="175"/>
    <cellStyle name="Normal 3 4 2" xfId="176"/>
    <cellStyle name="Normal 3 4 3" xfId="177"/>
    <cellStyle name="Normal 3 5" xfId="178"/>
    <cellStyle name="Normal 3 5 2" xfId="179"/>
    <cellStyle name="Normal 3 6" xfId="180"/>
    <cellStyle name="Normal 3 7" xfId="181"/>
    <cellStyle name="Normal 3 8" xfId="216"/>
    <cellStyle name="Normal 3 9" xfId="222"/>
    <cellStyle name="Normal 4" xfId="5"/>
    <cellStyle name="Normal 4 2" xfId="54"/>
    <cellStyle name="Normal 4 2 2" xfId="182"/>
    <cellStyle name="Normal 4 2 3" xfId="183"/>
    <cellStyle name="Normal 4 2 4" xfId="259"/>
    <cellStyle name="Normal 4 3" xfId="96"/>
    <cellStyle name="Normal 4 4" xfId="102"/>
    <cellStyle name="Normal 4 5" xfId="217"/>
    <cellStyle name="Normal 4 6" xfId="223"/>
    <cellStyle name="Normal 4 7" xfId="253"/>
    <cellStyle name="Normal 5" xfId="6"/>
    <cellStyle name="Normal 5 2" xfId="53"/>
    <cellStyle name="Normal 5 2 2" xfId="184"/>
    <cellStyle name="Normal 5 2 3" xfId="219"/>
    <cellStyle name="Normal 5 2 3 2" xfId="226"/>
    <cellStyle name="Normal 5 3" xfId="97"/>
    <cellStyle name="Normal 5 3 2" xfId="185"/>
    <cellStyle name="Normal 5 4" xfId="186"/>
    <cellStyle name="Normal 5 4 2" xfId="187"/>
    <cellStyle name="Normal 5 5" xfId="188"/>
    <cellStyle name="Normal 5 6" xfId="189"/>
    <cellStyle name="Normal 5 7" xfId="236"/>
    <cellStyle name="Normal 6" xfId="7"/>
    <cellStyle name="Normal 6 2" xfId="58"/>
    <cellStyle name="Normal 6 3" xfId="98"/>
    <cellStyle name="Normal 6 4" xfId="230"/>
    <cellStyle name="Normal 6 5" xfId="238"/>
    <cellStyle name="Normal 6 6" xfId="257"/>
    <cellStyle name="Normal 6 7" xfId="261"/>
    <cellStyle name="Normal 7" xfId="8"/>
    <cellStyle name="Normal 7 2" xfId="100"/>
    <cellStyle name="Normal 8" xfId="9"/>
    <cellStyle name="Normal 9" xfId="10"/>
    <cellStyle name="Notas 2" xfId="72"/>
    <cellStyle name="Notas 2 2" xfId="190"/>
    <cellStyle name="Notas 2 2 2" xfId="191"/>
    <cellStyle name="Notas 2 3" xfId="192"/>
    <cellStyle name="Notas 2 4" xfId="193"/>
    <cellStyle name="Notas 3" xfId="194"/>
    <cellStyle name="Notas 4" xfId="195"/>
    <cellStyle name="Notas 4 2" xfId="196"/>
    <cellStyle name="Salida 2" xfId="67"/>
    <cellStyle name="Salida 2 2" xfId="197"/>
    <cellStyle name="Salida 3" xfId="198"/>
    <cellStyle name="SAPBEXaggData" xfId="11"/>
    <cellStyle name="SAPBEXaggDataEmph" xfId="12"/>
    <cellStyle name="SAPBEXaggItem" xfId="13"/>
    <cellStyle name="SAPBEXaggItemX" xfId="14"/>
    <cellStyle name="SAPBEXchaText" xfId="15"/>
    <cellStyle name="SAPBEXexcBad7" xfId="16"/>
    <cellStyle name="SAPBEXexcBad7 2" xfId="75"/>
    <cellStyle name="SAPBEXexcBad8" xfId="17"/>
    <cellStyle name="SAPBEXexcBad8 2" xfId="76"/>
    <cellStyle name="SAPBEXexcBad9" xfId="18"/>
    <cellStyle name="SAPBEXexcBad9 2" xfId="77"/>
    <cellStyle name="SAPBEXexcCritical4" xfId="19"/>
    <cellStyle name="SAPBEXexcCritical4 2" xfId="78"/>
    <cellStyle name="SAPBEXexcCritical5" xfId="20"/>
    <cellStyle name="SAPBEXexcCritical5 2" xfId="79"/>
    <cellStyle name="SAPBEXexcCritical6" xfId="21"/>
    <cellStyle name="SAPBEXexcCritical6 2" xfId="80"/>
    <cellStyle name="SAPBEXexcGood1" xfId="22"/>
    <cellStyle name="SAPBEXexcGood1 2" xfId="81"/>
    <cellStyle name="SAPBEXexcGood2" xfId="23"/>
    <cellStyle name="SAPBEXexcGood2 2" xfId="82"/>
    <cellStyle name="SAPBEXexcGood3" xfId="24"/>
    <cellStyle name="SAPBEXexcGood3 2" xfId="83"/>
    <cellStyle name="SAPBEXfilterDrill" xfId="25"/>
    <cellStyle name="SAPBEXfilterItem" xfId="26"/>
    <cellStyle name="SAPBEXfilterItem 2" xfId="84"/>
    <cellStyle name="SAPBEXfilterText" xfId="27"/>
    <cellStyle name="SAPBEXformats" xfId="28"/>
    <cellStyle name="SAPBEXformats 2" xfId="85"/>
    <cellStyle name="SAPBEXheaderItem" xfId="29"/>
    <cellStyle name="SAPBEXheaderItem 2" xfId="86"/>
    <cellStyle name="SAPBEXheaderItem 3" xfId="199"/>
    <cellStyle name="SAPBEXheaderText" xfId="30"/>
    <cellStyle name="SAPBEXheaderText 2" xfId="87"/>
    <cellStyle name="SAPBEXheaderText 3" xfId="200"/>
    <cellStyle name="SAPBEXHLevel0" xfId="31"/>
    <cellStyle name="SAPBEXHLevel0 2" xfId="241"/>
    <cellStyle name="SAPBEXHLevel0X" xfId="32"/>
    <cellStyle name="SAPBEXHLevel0X 2" xfId="242"/>
    <cellStyle name="SAPBEXHLevel1" xfId="33"/>
    <cellStyle name="SAPBEXHLevel1 2" xfId="243"/>
    <cellStyle name="SAPBEXHLevel1X" xfId="34"/>
    <cellStyle name="SAPBEXHLevel1X 2" xfId="244"/>
    <cellStyle name="SAPBEXHLevel2" xfId="35"/>
    <cellStyle name="SAPBEXHLevel2 2" xfId="245"/>
    <cellStyle name="SAPBEXHLevel2X" xfId="36"/>
    <cellStyle name="SAPBEXHLevel2X 2" xfId="246"/>
    <cellStyle name="SAPBEXHLevel3" xfId="37"/>
    <cellStyle name="SAPBEXHLevel3 2" xfId="247"/>
    <cellStyle name="SAPBEXHLevel3X" xfId="38"/>
    <cellStyle name="SAPBEXHLevel3X 2" xfId="248"/>
    <cellStyle name="SAPBEXinputData" xfId="39"/>
    <cellStyle name="SAPBEXinputData 2" xfId="249"/>
    <cellStyle name="SAPBEXresData" xfId="40"/>
    <cellStyle name="SAPBEXresData 2" xfId="88"/>
    <cellStyle name="SAPBEXresDataEmph" xfId="41"/>
    <cellStyle name="SAPBEXresItem" xfId="42"/>
    <cellStyle name="SAPBEXresItem 2" xfId="89"/>
    <cellStyle name="SAPBEXresItemX" xfId="43"/>
    <cellStyle name="SAPBEXresItemX 2" xfId="90"/>
    <cellStyle name="SAPBEXstdData" xfId="44"/>
    <cellStyle name="SAPBEXstdData 2" xfId="91"/>
    <cellStyle name="SAPBEXstdDataEmph" xfId="45"/>
    <cellStyle name="SAPBEXstdItem" xfId="46"/>
    <cellStyle name="SAPBEXstdItem 2" xfId="92"/>
    <cellStyle name="SAPBEXstdItemX" xfId="47"/>
    <cellStyle name="SAPBEXstdItemX 2" xfId="93"/>
    <cellStyle name="SAPBEXtitle" xfId="48"/>
    <cellStyle name="SAPBEXundefined" xfId="49"/>
    <cellStyle name="Sheet Title" xfId="50"/>
    <cellStyle name="Texto de advertencia 2" xfId="71"/>
    <cellStyle name="Texto de advertencia 2 2" xfId="201"/>
    <cellStyle name="Texto de advertencia 3" xfId="202"/>
    <cellStyle name="Texto explicativo 2" xfId="73"/>
    <cellStyle name="Texto explicativo 2 2" xfId="203"/>
    <cellStyle name="Texto explicativo 3" xfId="204"/>
    <cellStyle name="Título 1 2" xfId="59"/>
    <cellStyle name="Título 1 2 2" xfId="205"/>
    <cellStyle name="Título 1 3" xfId="206"/>
    <cellStyle name="Título 2 2" xfId="60"/>
    <cellStyle name="Título 2 2 2" xfId="207"/>
    <cellStyle name="Título 2 3" xfId="208"/>
    <cellStyle name="Título 3 2" xfId="61"/>
    <cellStyle name="Título 3 2 2" xfId="209"/>
    <cellStyle name="Título 3 3" xfId="210"/>
    <cellStyle name="Título 4" xfId="211"/>
    <cellStyle name="Título 5" xfId="240"/>
    <cellStyle name="Total 2" xfId="74"/>
    <cellStyle name="Total 2 2" xfId="212"/>
    <cellStyle name="Total 3" xfId="2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4.png"/><Relationship Id="rId1" Type="http://schemas.openxmlformats.org/officeDocument/2006/relationships/image" Target="../media/image1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7.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2.gif"/></Relationships>
</file>

<file path=xl/drawings/_rels/drawing7.xml.rels><?xml version="1.0" encoding="UTF-8" standalone="yes"?>
<Relationships xmlns="http://schemas.openxmlformats.org/package/2006/relationships"><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0.png"/></Relationships>
</file>

<file path=xl/drawings/_rels/drawing9.xml.rels><?xml version="1.0" encoding="UTF-8" standalone="yes"?>
<Relationships xmlns="http://schemas.openxmlformats.org/package/2006/relationships"><Relationship Id="rId1"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oneCellAnchor>
    <xdr:from>
      <xdr:col>2</xdr:col>
      <xdr:colOff>30981</xdr:colOff>
      <xdr:row>0</xdr:row>
      <xdr:rowOff>55913</xdr:rowOff>
    </xdr:from>
    <xdr:ext cx="962286" cy="777445"/>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81" y="227363"/>
          <a:ext cx="962286" cy="777445"/>
        </a:xfrm>
        <a:prstGeom prst="rect">
          <a:avLst/>
        </a:prstGeom>
      </xdr:spPr>
    </xdr:pic>
    <xdr:clientData/>
  </xdr:oneCellAnchor>
  <xdr:twoCellAnchor>
    <xdr:from>
      <xdr:col>16</xdr:col>
      <xdr:colOff>0</xdr:colOff>
      <xdr:row>0</xdr:row>
      <xdr:rowOff>0</xdr:rowOff>
    </xdr:from>
    <xdr:to>
      <xdr:col>16</xdr:col>
      <xdr:colOff>596900</xdr:colOff>
      <xdr:row>0</xdr:row>
      <xdr:rowOff>0</xdr:rowOff>
    </xdr:to>
    <xdr:pic>
      <xdr:nvPicPr>
        <xdr:cNvPr id="3" name="BExGNTTP1JT5XUU86O2TJYM5MBET" hidden="1">
          <a:extLst>
            <a:ext uri="{FF2B5EF4-FFF2-40B4-BE49-F238E27FC236}">
              <a16:creationId xmlns:a16="http://schemas.microsoft.com/office/drawing/2014/main" xmlns="" id="{00000000-0008-0000-0000-000003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25775" y="0"/>
          <a:ext cx="596900" cy="0"/>
        </a:xfrm>
        <a:prstGeom prst="rect">
          <a:avLst/>
        </a:prstGeom>
      </xdr:spPr>
    </xdr:pic>
    <xdr:clientData/>
  </xdr:twoCellAnchor>
  <xdr:twoCellAnchor>
    <xdr:from>
      <xdr:col>1</xdr:col>
      <xdr:colOff>0</xdr:colOff>
      <xdr:row>0</xdr:row>
      <xdr:rowOff>0</xdr:rowOff>
    </xdr:from>
    <xdr:to>
      <xdr:col>1</xdr:col>
      <xdr:colOff>234950</xdr:colOff>
      <xdr:row>0</xdr:row>
      <xdr:rowOff>0</xdr:rowOff>
    </xdr:to>
    <xdr:pic>
      <xdr:nvPicPr>
        <xdr:cNvPr id="4" name="BEx3OCY523CMXS82QEU905BJNG7A" descr="infofield_prev.gif" hidden="1">
          <a:extLst>
            <a:ext uri="{FF2B5EF4-FFF2-40B4-BE49-F238E27FC236}">
              <a16:creationId xmlns:a16="http://schemas.microsoft.com/office/drawing/2014/main" xmlns="" id="{00000000-0008-0000-0000-000004000000}"/>
            </a:ext>
          </a:extLst>
        </xdr:cNvPr>
        <xdr:cNvPicPr>
          <a:picLocks/>
        </xdr:cNvPicPr>
      </xdr:nvPicPr>
      <xdr:blipFill>
        <a:blip xmlns:r="http://schemas.openxmlformats.org/officeDocument/2006/relationships" r:embed="rId3"/>
        <a:stretch>
          <a:fillRect/>
        </a:stretch>
      </xdr:blipFill>
      <xdr:spPr>
        <a:xfrm>
          <a:off x="171450" y="0"/>
          <a:ext cx="234950" cy="0"/>
        </a:xfrm>
        <a:prstGeom prst="rect">
          <a:avLst/>
        </a:prstGeom>
      </xdr:spPr>
    </xdr:pic>
    <xdr:clientData/>
  </xdr:twoCellAnchor>
  <xdr:twoCellAnchor>
    <xdr:from>
      <xdr:col>2</xdr:col>
      <xdr:colOff>0</xdr:colOff>
      <xdr:row>0</xdr:row>
      <xdr:rowOff>0</xdr:rowOff>
    </xdr:from>
    <xdr:to>
      <xdr:col>2</xdr:col>
      <xdr:colOff>4083050</xdr:colOff>
      <xdr:row>0</xdr:row>
      <xdr:rowOff>0</xdr:rowOff>
    </xdr:to>
    <xdr:pic>
      <xdr:nvPicPr>
        <xdr:cNvPr id="5" name="BExEWBMTDQQ2M8UDDGTQ4NA548AX" descr="infofield_prev.gif" hidden="1">
          <a:extLst>
            <a:ext uri="{FF2B5EF4-FFF2-40B4-BE49-F238E27FC236}">
              <a16:creationId xmlns:a16="http://schemas.microsoft.com/office/drawing/2014/main" xmlns="" id="{00000000-0008-0000-0000-000005000000}"/>
            </a:ext>
          </a:extLst>
        </xdr:cNvPr>
        <xdr:cNvPicPr>
          <a:picLocks/>
        </xdr:cNvPicPr>
      </xdr:nvPicPr>
      <xdr:blipFill>
        <a:blip xmlns:r="http://schemas.openxmlformats.org/officeDocument/2006/relationships" r:embed="rId3"/>
        <a:stretch>
          <a:fillRect/>
        </a:stretch>
      </xdr:blipFill>
      <xdr:spPr>
        <a:xfrm>
          <a:off x="419100" y="0"/>
          <a:ext cx="4083050" cy="0"/>
        </a:xfrm>
        <a:prstGeom prst="rect">
          <a:avLst/>
        </a:prstGeom>
      </xdr:spPr>
    </xdr:pic>
    <xdr:clientData/>
  </xdr:twoCellAnchor>
  <xdr:twoCellAnchor>
    <xdr:from>
      <xdr:col>3</xdr:col>
      <xdr:colOff>0</xdr:colOff>
      <xdr:row>0</xdr:row>
      <xdr:rowOff>0</xdr:rowOff>
    </xdr:from>
    <xdr:to>
      <xdr:col>3</xdr:col>
      <xdr:colOff>0</xdr:colOff>
      <xdr:row>0</xdr:row>
      <xdr:rowOff>0</xdr:rowOff>
    </xdr:to>
    <xdr:pic>
      <xdr:nvPicPr>
        <xdr:cNvPr id="6" name="BEx1SDD5LP38CAGC8DJ9E1OIRQCU" descr="infofield_prev.gif" hidden="1">
          <a:extLst>
            <a:ext uri="{FF2B5EF4-FFF2-40B4-BE49-F238E27FC236}">
              <a16:creationId xmlns:a16="http://schemas.microsoft.com/office/drawing/2014/main" xmlns="" id="{00000000-0008-0000-0000-000006000000}"/>
            </a:ext>
          </a:extLst>
        </xdr:cNvPr>
        <xdr:cNvPicPr>
          <a:picLocks/>
        </xdr:cNvPicPr>
      </xdr:nvPicPr>
      <xdr:blipFill>
        <a:blip xmlns:r="http://schemas.openxmlformats.org/officeDocument/2006/relationships" r:embed="rId3"/>
        <a:stretch>
          <a:fillRect/>
        </a:stretch>
      </xdr:blipFill>
      <xdr:spPr>
        <a:xfrm>
          <a:off x="4810125" y="0"/>
          <a:ext cx="0" cy="0"/>
        </a:xfrm>
        <a:prstGeom prst="rect">
          <a:avLst/>
        </a:prstGeom>
      </xdr:spPr>
    </xdr:pic>
    <xdr:clientData/>
  </xdr:twoCellAnchor>
  <xdr:twoCellAnchor>
    <xdr:from>
      <xdr:col>3</xdr:col>
      <xdr:colOff>0</xdr:colOff>
      <xdr:row>0</xdr:row>
      <xdr:rowOff>0</xdr:rowOff>
    </xdr:from>
    <xdr:to>
      <xdr:col>3</xdr:col>
      <xdr:colOff>1282700</xdr:colOff>
      <xdr:row>0</xdr:row>
      <xdr:rowOff>0</xdr:rowOff>
    </xdr:to>
    <xdr:pic>
      <xdr:nvPicPr>
        <xdr:cNvPr id="7" name="BExIT6494J6QPOBAY5KXPD6XMYD2" descr="infofield_prev.gif" hidden="1">
          <a:extLst>
            <a:ext uri="{FF2B5EF4-FFF2-40B4-BE49-F238E27FC236}">
              <a16:creationId xmlns:a16="http://schemas.microsoft.com/office/drawing/2014/main" xmlns="" id="{00000000-0008-0000-0000-000007000000}"/>
            </a:ext>
          </a:extLst>
        </xdr:cNvPr>
        <xdr:cNvPicPr>
          <a:picLocks/>
        </xdr:cNvPicPr>
      </xdr:nvPicPr>
      <xdr:blipFill>
        <a:blip xmlns:r="http://schemas.openxmlformats.org/officeDocument/2006/relationships" r:embed="rId3"/>
        <a:stretch>
          <a:fillRect/>
        </a:stretch>
      </xdr:blipFill>
      <xdr:spPr>
        <a:xfrm>
          <a:off x="4810125" y="0"/>
          <a:ext cx="1006475" cy="0"/>
        </a:xfrm>
        <a:prstGeom prst="rect">
          <a:avLst/>
        </a:prstGeom>
      </xdr:spPr>
    </xdr:pic>
    <xdr:clientData/>
  </xdr:twoCellAnchor>
  <xdr:twoCellAnchor>
    <xdr:from>
      <xdr:col>5</xdr:col>
      <xdr:colOff>0</xdr:colOff>
      <xdr:row>0</xdr:row>
      <xdr:rowOff>0</xdr:rowOff>
    </xdr:from>
    <xdr:to>
      <xdr:col>5</xdr:col>
      <xdr:colOff>0</xdr:colOff>
      <xdr:row>0</xdr:row>
      <xdr:rowOff>0</xdr:rowOff>
    </xdr:to>
    <xdr:pic>
      <xdr:nvPicPr>
        <xdr:cNvPr id="8" name="BExMQQJ245WT4VB5OXEDH8H8R5E9" hidden="1">
          <a:extLst>
            <a:ext uri="{FF2B5EF4-FFF2-40B4-BE49-F238E27FC236}">
              <a16:creationId xmlns:a16="http://schemas.microsoft.com/office/drawing/2014/main" xmlns="" id="{00000000-0008-0000-0000-000008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86575" y="0"/>
          <a:ext cx="130175" cy="0"/>
        </a:xfrm>
        <a:prstGeom prst="rect">
          <a:avLst/>
        </a:prstGeom>
      </xdr:spPr>
    </xdr:pic>
    <xdr:clientData/>
  </xdr:twoCellAnchor>
  <xdr:twoCellAnchor>
    <xdr:from>
      <xdr:col>15</xdr:col>
      <xdr:colOff>0</xdr:colOff>
      <xdr:row>0</xdr:row>
      <xdr:rowOff>0</xdr:rowOff>
    </xdr:from>
    <xdr:to>
      <xdr:col>15</xdr:col>
      <xdr:colOff>596900</xdr:colOff>
      <xdr:row>0</xdr:row>
      <xdr:rowOff>0</xdr:rowOff>
    </xdr:to>
    <xdr:pic>
      <xdr:nvPicPr>
        <xdr:cNvPr id="9" name="BExEZ3A5PLVQL3R2GXZOL0XPQJ8P" hidden="1">
          <a:extLst>
            <a:ext uri="{FF2B5EF4-FFF2-40B4-BE49-F238E27FC236}">
              <a16:creationId xmlns:a16="http://schemas.microsoft.com/office/drawing/2014/main" xmlns="" id="{00000000-0008-0000-0000-000009000000}"/>
            </a:ext>
          </a:extLst>
        </xdr:cNvPr>
        <xdr:cNvPicPr>
          <a:picLocks/>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116175" y="0"/>
          <a:ext cx="596900" cy="0"/>
        </a:xfrm>
        <a:prstGeom prst="rect">
          <a:avLst/>
        </a:prstGeom>
      </xdr:spPr>
    </xdr:pic>
    <xdr:clientData/>
  </xdr:twoCellAnchor>
  <xdr:twoCellAnchor>
    <xdr:from>
      <xdr:col>3</xdr:col>
      <xdr:colOff>824180</xdr:colOff>
      <xdr:row>57</xdr:row>
      <xdr:rowOff>142875</xdr:rowOff>
    </xdr:from>
    <xdr:to>
      <xdr:col>7</xdr:col>
      <xdr:colOff>2180251</xdr:colOff>
      <xdr:row>57</xdr:row>
      <xdr:rowOff>142875</xdr:rowOff>
    </xdr:to>
    <xdr:cxnSp macro="">
      <xdr:nvCxnSpPr>
        <xdr:cNvPr id="10" name="9 Conector recto">
          <a:extLst>
            <a:ext uri="{FF2B5EF4-FFF2-40B4-BE49-F238E27FC236}">
              <a16:creationId xmlns:a16="http://schemas.microsoft.com/office/drawing/2014/main" xmlns="" id="{00000000-0008-0000-0000-00000A000000}"/>
            </a:ext>
          </a:extLst>
        </xdr:cNvPr>
        <xdr:cNvCxnSpPr/>
      </xdr:nvCxnSpPr>
      <xdr:spPr>
        <a:xfrm>
          <a:off x="5634305" y="10153650"/>
          <a:ext cx="4156421"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94807</xdr:colOff>
      <xdr:row>1</xdr:row>
      <xdr:rowOff>21426</xdr:rowOff>
    </xdr:from>
    <xdr:ext cx="1305811" cy="900122"/>
    <xdr:pic>
      <xdr:nvPicPr>
        <xdr:cNvPr id="2" name="6 Imagen">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4807" y="21426"/>
          <a:ext cx="1305811" cy="900122"/>
        </a:xfrm>
        <a:prstGeom prst="rect">
          <a:avLst/>
        </a:prstGeom>
      </xdr:spPr>
    </xdr:pic>
    <xdr:clientData/>
  </xdr:oneCellAnchor>
  <xdr:twoCellAnchor>
    <xdr:from>
      <xdr:col>3</xdr:col>
      <xdr:colOff>1004382</xdr:colOff>
      <xdr:row>26</xdr:row>
      <xdr:rowOff>100538</xdr:rowOff>
    </xdr:from>
    <xdr:to>
      <xdr:col>8</xdr:col>
      <xdr:colOff>638175</xdr:colOff>
      <xdr:row>26</xdr:row>
      <xdr:rowOff>114300</xdr:rowOff>
    </xdr:to>
    <xdr:cxnSp macro="">
      <xdr:nvCxnSpPr>
        <xdr:cNvPr id="3" name="2 Conector recto">
          <a:extLst>
            <a:ext uri="{FF2B5EF4-FFF2-40B4-BE49-F238E27FC236}">
              <a16:creationId xmlns:a16="http://schemas.microsoft.com/office/drawing/2014/main" xmlns="" id="{00000000-0008-0000-0700-000003000000}"/>
            </a:ext>
          </a:extLst>
        </xdr:cNvPr>
        <xdr:cNvCxnSpPr/>
      </xdr:nvCxnSpPr>
      <xdr:spPr>
        <a:xfrm>
          <a:off x="3823782" y="5758388"/>
          <a:ext cx="3977193" cy="13762"/>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176894</xdr:colOff>
      <xdr:row>10</xdr:row>
      <xdr:rowOff>69396</xdr:rowOff>
    </xdr:from>
    <xdr:to>
      <xdr:col>7</xdr:col>
      <xdr:colOff>571501</xdr:colOff>
      <xdr:row>15</xdr:row>
      <xdr:rowOff>99331</xdr:rowOff>
    </xdr:to>
    <xdr:sp macro="" textlink="">
      <xdr:nvSpPr>
        <xdr:cNvPr id="4" name="CuadroTexto 3"/>
        <xdr:cNvSpPr txBox="1"/>
      </xdr:nvSpPr>
      <xdr:spPr>
        <a:xfrm>
          <a:off x="4748894" y="2668360"/>
          <a:ext cx="1905000" cy="9824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2000"/>
        </a:p>
        <a:p>
          <a:pPr algn="ctr"/>
          <a:r>
            <a:rPr lang="en-US" sz="2000"/>
            <a:t>NO APLICA</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0</xdr:col>
      <xdr:colOff>83548</xdr:colOff>
      <xdr:row>0</xdr:row>
      <xdr:rowOff>83964</xdr:rowOff>
    </xdr:from>
    <xdr:ext cx="840377" cy="853767"/>
    <xdr:pic>
      <xdr:nvPicPr>
        <xdr:cNvPr id="2" name="1 Imagen">
          <a:extLst>
            <a:ext uri="{FF2B5EF4-FFF2-40B4-BE49-F238E27FC236}">
              <a16:creationId xmlns:a16="http://schemas.microsoft.com/office/drawing/2014/main" xmlns=""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4523" y="379239"/>
          <a:ext cx="840377" cy="853767"/>
        </a:xfrm>
        <a:prstGeom prst="rect">
          <a:avLst/>
        </a:prstGeom>
      </xdr:spPr>
    </xdr:pic>
    <xdr:clientData/>
  </xdr:oneCellAnchor>
  <xdr:twoCellAnchor>
    <xdr:from>
      <xdr:col>3</xdr:col>
      <xdr:colOff>87240</xdr:colOff>
      <xdr:row>86</xdr:row>
      <xdr:rowOff>156615</xdr:rowOff>
    </xdr:from>
    <xdr:to>
      <xdr:col>5</xdr:col>
      <xdr:colOff>1107537</xdr:colOff>
      <xdr:row>86</xdr:row>
      <xdr:rowOff>161378</xdr:rowOff>
    </xdr:to>
    <xdr:cxnSp macro="">
      <xdr:nvCxnSpPr>
        <xdr:cNvPr id="3" name="5 Conector recto">
          <a:extLst>
            <a:ext uri="{FF2B5EF4-FFF2-40B4-BE49-F238E27FC236}">
              <a16:creationId xmlns:a16="http://schemas.microsoft.com/office/drawing/2014/main" xmlns="" id="{00000000-0008-0000-0800-000003000000}"/>
            </a:ext>
          </a:extLst>
        </xdr:cNvPr>
        <xdr:cNvCxnSpPr/>
      </xdr:nvCxnSpPr>
      <xdr:spPr>
        <a:xfrm>
          <a:off x="3487665" y="29474565"/>
          <a:ext cx="3925422"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oneCellAnchor>
    <xdr:from>
      <xdr:col>0</xdr:col>
      <xdr:colOff>83549</xdr:colOff>
      <xdr:row>52</xdr:row>
      <xdr:rowOff>83964</xdr:rowOff>
    </xdr:from>
    <xdr:ext cx="1116602" cy="820911"/>
    <xdr:pic>
      <xdr:nvPicPr>
        <xdr:cNvPr id="4" name="14 Imagen">
          <a:extLst>
            <a:ext uri="{FF2B5EF4-FFF2-40B4-BE49-F238E27FC236}">
              <a16:creationId xmlns:a16="http://schemas.microsoft.com/office/drawing/2014/main" xmlns=""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524" y="15619239"/>
          <a:ext cx="1116602" cy="820911"/>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99536</xdr:colOff>
      <xdr:row>0</xdr:row>
      <xdr:rowOff>28575</xdr:rowOff>
    </xdr:from>
    <xdr:ext cx="953453" cy="838200"/>
    <xdr:pic>
      <xdr:nvPicPr>
        <xdr:cNvPr id="2" name="1 Imagen">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9561" y="200025"/>
          <a:ext cx="953453" cy="838200"/>
        </a:xfrm>
        <a:prstGeom prst="rect">
          <a:avLst/>
        </a:prstGeom>
      </xdr:spPr>
    </xdr:pic>
    <xdr:clientData/>
  </xdr:oneCellAnchor>
  <xdr:oneCellAnchor>
    <xdr:from>
      <xdr:col>0</xdr:col>
      <xdr:colOff>114300</xdr:colOff>
      <xdr:row>23</xdr:row>
      <xdr:rowOff>38100</xdr:rowOff>
    </xdr:from>
    <xdr:ext cx="953453" cy="838200"/>
    <xdr:pic>
      <xdr:nvPicPr>
        <xdr:cNvPr id="4" name="3 Imagen">
          <a:extLst>
            <a:ext uri="{FF2B5EF4-FFF2-40B4-BE49-F238E27FC236}">
              <a16:creationId xmlns:a16="http://schemas.microsoft.com/office/drawing/2014/main" xmlns=""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4325" y="4562475"/>
          <a:ext cx="953453" cy="83820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1</xdr:col>
      <xdr:colOff>76994</xdr:colOff>
      <xdr:row>3</xdr:row>
      <xdr:rowOff>83080</xdr:rowOff>
    </xdr:from>
    <xdr:ext cx="792161" cy="690826"/>
    <xdr:pic>
      <xdr:nvPicPr>
        <xdr:cNvPr id="2" name="7 Imagen">
          <a:extLst>
            <a:ext uri="{FF2B5EF4-FFF2-40B4-BE49-F238E27FC236}">
              <a16:creationId xmlns:a16="http://schemas.microsoft.com/office/drawing/2014/main" xmlns=""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213" y="225955"/>
          <a:ext cx="792161" cy="690826"/>
        </a:xfrm>
        <a:prstGeom prst="rect">
          <a:avLst/>
        </a:prstGeom>
      </xdr:spPr>
    </xdr:pic>
    <xdr:clientData/>
  </xdr:oneCellAnchor>
  <xdr:twoCellAnchor>
    <xdr:from>
      <xdr:col>7</xdr:col>
      <xdr:colOff>2167854</xdr:colOff>
      <xdr:row>54</xdr:row>
      <xdr:rowOff>71964</xdr:rowOff>
    </xdr:from>
    <xdr:to>
      <xdr:col>7</xdr:col>
      <xdr:colOff>5176812</xdr:colOff>
      <xdr:row>54</xdr:row>
      <xdr:rowOff>76727</xdr:rowOff>
    </xdr:to>
    <xdr:cxnSp macro="">
      <xdr:nvCxnSpPr>
        <xdr:cNvPr id="3" name="8 Conector recto">
          <a:extLst>
            <a:ext uri="{FF2B5EF4-FFF2-40B4-BE49-F238E27FC236}">
              <a16:creationId xmlns:a16="http://schemas.microsoft.com/office/drawing/2014/main" xmlns="" id="{00000000-0008-0000-0B00-000003000000}"/>
            </a:ext>
          </a:extLst>
        </xdr:cNvPr>
        <xdr:cNvCxnSpPr/>
      </xdr:nvCxnSpPr>
      <xdr:spPr>
        <a:xfrm>
          <a:off x="7806654" y="10016064"/>
          <a:ext cx="85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1457459</xdr:colOff>
      <xdr:row>54</xdr:row>
      <xdr:rowOff>108990</xdr:rowOff>
    </xdr:from>
    <xdr:to>
      <xdr:col>6</xdr:col>
      <xdr:colOff>689808</xdr:colOff>
      <xdr:row>54</xdr:row>
      <xdr:rowOff>113753</xdr:rowOff>
    </xdr:to>
    <xdr:cxnSp macro="">
      <xdr:nvCxnSpPr>
        <xdr:cNvPr id="4" name="9 Conector recto">
          <a:extLst>
            <a:ext uri="{FF2B5EF4-FFF2-40B4-BE49-F238E27FC236}">
              <a16:creationId xmlns:a16="http://schemas.microsoft.com/office/drawing/2014/main" xmlns="" id="{00000000-0008-0000-0B00-000004000000}"/>
            </a:ext>
          </a:extLst>
        </xdr:cNvPr>
        <xdr:cNvCxnSpPr/>
      </xdr:nvCxnSpPr>
      <xdr:spPr>
        <a:xfrm>
          <a:off x="1914659" y="10053090"/>
          <a:ext cx="3985324"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14.xml><?xml version="1.0" encoding="utf-8"?>
<xdr:wsDr xmlns:xdr="http://schemas.openxmlformats.org/drawingml/2006/spreadsheetDrawing" xmlns:a="http://schemas.openxmlformats.org/drawingml/2006/main">
  <xdr:oneCellAnchor>
    <xdr:from>
      <xdr:col>1</xdr:col>
      <xdr:colOff>76202</xdr:colOff>
      <xdr:row>2</xdr:row>
      <xdr:rowOff>57151</xdr:rowOff>
    </xdr:from>
    <xdr:ext cx="752474" cy="733467"/>
    <xdr:pic>
      <xdr:nvPicPr>
        <xdr:cNvPr id="2" name="7 Imagen">
          <a:extLst>
            <a:ext uri="{FF2B5EF4-FFF2-40B4-BE49-F238E27FC236}">
              <a16:creationId xmlns:a16="http://schemas.microsoft.com/office/drawing/2014/main" xmlns=""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2" y="219076"/>
          <a:ext cx="752474" cy="733467"/>
        </a:xfrm>
        <a:prstGeom prst="rect">
          <a:avLst/>
        </a:prstGeom>
      </xdr:spPr>
    </xdr:pic>
    <xdr:clientData/>
  </xdr:oneCellAnchor>
  <xdr:twoCellAnchor>
    <xdr:from>
      <xdr:col>3</xdr:col>
      <xdr:colOff>479414</xdr:colOff>
      <xdr:row>46</xdr:row>
      <xdr:rowOff>114300</xdr:rowOff>
    </xdr:from>
    <xdr:to>
      <xdr:col>7</xdr:col>
      <xdr:colOff>1747</xdr:colOff>
      <xdr:row>46</xdr:row>
      <xdr:rowOff>119063</xdr:rowOff>
    </xdr:to>
    <xdr:cxnSp macro="">
      <xdr:nvCxnSpPr>
        <xdr:cNvPr id="3" name="4 Conector recto">
          <a:extLst>
            <a:ext uri="{FF2B5EF4-FFF2-40B4-BE49-F238E27FC236}">
              <a16:creationId xmlns:a16="http://schemas.microsoft.com/office/drawing/2014/main" xmlns="" id="{00000000-0008-0000-0C00-000003000000}"/>
            </a:ext>
          </a:extLst>
        </xdr:cNvPr>
        <xdr:cNvCxnSpPr/>
      </xdr:nvCxnSpPr>
      <xdr:spPr>
        <a:xfrm>
          <a:off x="3832214" y="8124825"/>
          <a:ext cx="4418183"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111275</xdr:colOff>
      <xdr:row>0</xdr:row>
      <xdr:rowOff>27994</xdr:rowOff>
    </xdr:from>
    <xdr:to>
      <xdr:col>0</xdr:col>
      <xdr:colOff>1238250</xdr:colOff>
      <xdr:row>3</xdr:row>
      <xdr:rowOff>228600</xdr:rowOff>
    </xdr:to>
    <xdr:pic>
      <xdr:nvPicPr>
        <xdr:cNvPr id="2" name="6 Imagen">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200" y="199444"/>
          <a:ext cx="1126975" cy="1038806"/>
        </a:xfrm>
        <a:prstGeom prst="rect">
          <a:avLst/>
        </a:prstGeom>
      </xdr:spPr>
    </xdr:pic>
    <xdr:clientData/>
  </xdr:twoCellAnchor>
  <xdr:twoCellAnchor>
    <xdr:from>
      <xdr:col>1</xdr:col>
      <xdr:colOff>119793</xdr:colOff>
      <xdr:row>85</xdr:row>
      <xdr:rowOff>148162</xdr:rowOff>
    </xdr:from>
    <xdr:to>
      <xdr:col>4</xdr:col>
      <xdr:colOff>1830183</xdr:colOff>
      <xdr:row>86</xdr:row>
      <xdr:rowOff>0</xdr:rowOff>
    </xdr:to>
    <xdr:cxnSp macro="">
      <xdr:nvCxnSpPr>
        <xdr:cNvPr id="3" name="5 Conector recto">
          <a:extLst>
            <a:ext uri="{FF2B5EF4-FFF2-40B4-BE49-F238E27FC236}">
              <a16:creationId xmlns:a16="http://schemas.microsoft.com/office/drawing/2014/main" xmlns="" id="{00000000-0008-0000-0100-000003000000}"/>
            </a:ext>
          </a:extLst>
        </xdr:cNvPr>
        <xdr:cNvCxnSpPr/>
      </xdr:nvCxnSpPr>
      <xdr:spPr>
        <a:xfrm>
          <a:off x="4178271" y="17541640"/>
          <a:ext cx="4079216" cy="1749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146566</xdr:colOff>
      <xdr:row>0</xdr:row>
      <xdr:rowOff>28278</xdr:rowOff>
    </xdr:from>
    <xdr:ext cx="777360" cy="739582"/>
    <xdr:pic>
      <xdr:nvPicPr>
        <xdr:cNvPr id="2" name="6 Imagen">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66" y="28278"/>
          <a:ext cx="777360" cy="739582"/>
        </a:xfrm>
        <a:prstGeom prst="rect">
          <a:avLst/>
        </a:prstGeom>
      </xdr:spPr>
    </xdr:pic>
    <xdr:clientData/>
  </xdr:oneCellAnchor>
  <xdr:twoCellAnchor>
    <xdr:from>
      <xdr:col>2</xdr:col>
      <xdr:colOff>1661370</xdr:colOff>
      <xdr:row>71</xdr:row>
      <xdr:rowOff>89282</xdr:rowOff>
    </xdr:from>
    <xdr:to>
      <xdr:col>3</xdr:col>
      <xdr:colOff>84328</xdr:colOff>
      <xdr:row>71</xdr:row>
      <xdr:rowOff>94045</xdr:rowOff>
    </xdr:to>
    <xdr:cxnSp macro="">
      <xdr:nvCxnSpPr>
        <xdr:cNvPr id="3" name="10 Conector recto">
          <a:extLst>
            <a:ext uri="{FF2B5EF4-FFF2-40B4-BE49-F238E27FC236}">
              <a16:creationId xmlns:a16="http://schemas.microsoft.com/office/drawing/2014/main" xmlns="" id="{00000000-0008-0000-0200-000003000000}"/>
            </a:ext>
          </a:extLst>
        </xdr:cNvPr>
        <xdr:cNvCxnSpPr/>
      </xdr:nvCxnSpPr>
      <xdr:spPr>
        <a:xfrm>
          <a:off x="2276165" y="11787714"/>
          <a:ext cx="4008072"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89957</xdr:colOff>
      <xdr:row>0</xdr:row>
      <xdr:rowOff>78053</xdr:rowOff>
    </xdr:from>
    <xdr:ext cx="841111" cy="836347"/>
    <xdr:pic>
      <xdr:nvPicPr>
        <xdr:cNvPr id="2" name="8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3307" y="249503"/>
          <a:ext cx="841111" cy="836347"/>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116680</xdr:colOff>
      <xdr:row>0</xdr:row>
      <xdr:rowOff>64459</xdr:rowOff>
    </xdr:from>
    <xdr:ext cx="854870" cy="774810"/>
    <xdr:pic>
      <xdr:nvPicPr>
        <xdr:cNvPr id="2" name="6 Imagen">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3355" y="64459"/>
          <a:ext cx="854870" cy="774810"/>
        </a:xfrm>
        <a:prstGeom prst="rect">
          <a:avLst/>
        </a:prstGeom>
      </xdr:spPr>
    </xdr:pic>
    <xdr:clientData/>
  </xdr:oneCellAnchor>
  <xdr:twoCellAnchor>
    <xdr:from>
      <xdr:col>1</xdr:col>
      <xdr:colOff>1546725</xdr:colOff>
      <xdr:row>68</xdr:row>
      <xdr:rowOff>118515</xdr:rowOff>
    </xdr:from>
    <xdr:to>
      <xdr:col>2</xdr:col>
      <xdr:colOff>714837</xdr:colOff>
      <xdr:row>68</xdr:row>
      <xdr:rowOff>123278</xdr:rowOff>
    </xdr:to>
    <xdr:cxnSp macro="">
      <xdr:nvCxnSpPr>
        <xdr:cNvPr id="3" name="8 Conector recto">
          <a:extLst>
            <a:ext uri="{FF2B5EF4-FFF2-40B4-BE49-F238E27FC236}">
              <a16:creationId xmlns:a16="http://schemas.microsoft.com/office/drawing/2014/main" xmlns="" id="{00000000-0008-0000-0400-000003000000}"/>
            </a:ext>
          </a:extLst>
        </xdr:cNvPr>
        <xdr:cNvCxnSpPr/>
      </xdr:nvCxnSpPr>
      <xdr:spPr>
        <a:xfrm>
          <a:off x="1956300" y="11110365"/>
          <a:ext cx="4016337"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234950</xdr:colOff>
      <xdr:row>7</xdr:row>
      <xdr:rowOff>177800</xdr:rowOff>
    </xdr:to>
    <xdr:pic>
      <xdr:nvPicPr>
        <xdr:cNvPr id="2" name="BEx1WZP8PYPVHER0SKY5GI048XL5" hidden="1">
          <a:extLst>
            <a:ext uri="{FF2B5EF4-FFF2-40B4-BE49-F238E27FC236}">
              <a16:creationId xmlns:a16="http://schemas.microsoft.com/office/drawing/2014/main" xmlns="" id="{00000000-0008-0000-05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9650"/>
          <a:ext cx="234950" cy="549275"/>
        </a:xfrm>
        <a:prstGeom prst="rect">
          <a:avLst/>
        </a:prstGeom>
      </xdr:spPr>
    </xdr:pic>
    <xdr:clientData/>
  </xdr:twoCellAnchor>
  <xdr:twoCellAnchor>
    <xdr:from>
      <xdr:col>0</xdr:col>
      <xdr:colOff>0</xdr:colOff>
      <xdr:row>5</xdr:row>
      <xdr:rowOff>0</xdr:rowOff>
    </xdr:from>
    <xdr:to>
      <xdr:col>0</xdr:col>
      <xdr:colOff>234950</xdr:colOff>
      <xdr:row>5</xdr:row>
      <xdr:rowOff>177800</xdr:rowOff>
    </xdr:to>
    <xdr:pic>
      <xdr:nvPicPr>
        <xdr:cNvPr id="3" name="BEx1WZP8PYPVHER0SKY5GI048XL5" hidden="1">
          <a:extLst>
            <a:ext uri="{FF2B5EF4-FFF2-40B4-BE49-F238E27FC236}">
              <a16:creationId xmlns:a16="http://schemas.microsoft.com/office/drawing/2014/main" xmlns="" id="{00000000-0008-0000-0500-000003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9650"/>
          <a:ext cx="234950" cy="177800"/>
        </a:xfrm>
        <a:prstGeom prst="rect">
          <a:avLst/>
        </a:prstGeom>
      </xdr:spPr>
    </xdr:pic>
    <xdr:clientData/>
  </xdr:twoCellAnchor>
  <xdr:oneCellAnchor>
    <xdr:from>
      <xdr:col>0</xdr:col>
      <xdr:colOff>123548</xdr:colOff>
      <xdr:row>0</xdr:row>
      <xdr:rowOff>84933</xdr:rowOff>
    </xdr:from>
    <xdr:ext cx="686077" cy="658244"/>
    <xdr:pic>
      <xdr:nvPicPr>
        <xdr:cNvPr id="4" name="10 Imagen">
          <a:extLst>
            <a:ext uri="{FF2B5EF4-FFF2-40B4-BE49-F238E27FC236}">
              <a16:creationId xmlns:a16="http://schemas.microsoft.com/office/drawing/2014/main" xmlns="" id="{00000000-0008-0000-05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548" y="84933"/>
          <a:ext cx="686077" cy="658244"/>
        </a:xfrm>
        <a:prstGeom prst="rect">
          <a:avLst/>
        </a:prstGeom>
      </xdr:spPr>
    </xdr:pic>
    <xdr:clientData/>
  </xdr:oneCellAnchor>
  <xdr:twoCellAnchor>
    <xdr:from>
      <xdr:col>0</xdr:col>
      <xdr:colOff>0</xdr:colOff>
      <xdr:row>5</xdr:row>
      <xdr:rowOff>0</xdr:rowOff>
    </xdr:from>
    <xdr:to>
      <xdr:col>0</xdr:col>
      <xdr:colOff>234950</xdr:colOff>
      <xdr:row>5</xdr:row>
      <xdr:rowOff>177800</xdr:rowOff>
    </xdr:to>
    <xdr:pic>
      <xdr:nvPicPr>
        <xdr:cNvPr id="5" name="BEx1WZP8PYPVHER0SKY5GI048XL5" hidden="1">
          <a:extLst>
            <a:ext uri="{FF2B5EF4-FFF2-40B4-BE49-F238E27FC236}">
              <a16:creationId xmlns:a16="http://schemas.microsoft.com/office/drawing/2014/main" xmlns="" id="{00000000-0008-0000-0500-000005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9650"/>
          <a:ext cx="234950" cy="177800"/>
        </a:xfrm>
        <a:prstGeom prst="rect">
          <a:avLst/>
        </a:prstGeom>
      </xdr:spPr>
    </xdr:pic>
    <xdr:clientData/>
  </xdr:twoCellAnchor>
  <xdr:twoCellAnchor>
    <xdr:from>
      <xdr:col>1</xdr:col>
      <xdr:colOff>2056677</xdr:colOff>
      <xdr:row>78</xdr:row>
      <xdr:rowOff>104775</xdr:rowOff>
    </xdr:from>
    <xdr:to>
      <xdr:col>2</xdr:col>
      <xdr:colOff>401829</xdr:colOff>
      <xdr:row>78</xdr:row>
      <xdr:rowOff>104775</xdr:rowOff>
    </xdr:to>
    <xdr:cxnSp macro="">
      <xdr:nvCxnSpPr>
        <xdr:cNvPr id="6" name="11 Conector recto">
          <a:extLst>
            <a:ext uri="{FF2B5EF4-FFF2-40B4-BE49-F238E27FC236}">
              <a16:creationId xmlns:a16="http://schemas.microsoft.com/office/drawing/2014/main" xmlns="" id="{00000000-0008-0000-0500-000006000000}"/>
            </a:ext>
          </a:extLst>
        </xdr:cNvPr>
        <xdr:cNvCxnSpPr/>
      </xdr:nvCxnSpPr>
      <xdr:spPr>
        <a:xfrm>
          <a:off x="2485302" y="14097000"/>
          <a:ext cx="4069677" cy="0"/>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oneCellAnchor>
    <xdr:from>
      <xdr:col>1</xdr:col>
      <xdr:colOff>259557</xdr:colOff>
      <xdr:row>1</xdr:row>
      <xdr:rowOff>76200</xdr:rowOff>
    </xdr:from>
    <xdr:ext cx="778667" cy="714375"/>
    <xdr:pic>
      <xdr:nvPicPr>
        <xdr:cNvPr id="2" name="7 Imagen">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0557" y="276225"/>
          <a:ext cx="778667" cy="714375"/>
        </a:xfrm>
        <a:prstGeom prst="rect">
          <a:avLst/>
        </a:prstGeom>
      </xdr:spPr>
    </xdr:pic>
    <xdr:clientData/>
  </xdr:oneCellAnchor>
  <xdr:twoCellAnchor>
    <xdr:from>
      <xdr:col>1</xdr:col>
      <xdr:colOff>3652684</xdr:colOff>
      <xdr:row>32</xdr:row>
      <xdr:rowOff>108990</xdr:rowOff>
    </xdr:from>
    <xdr:to>
      <xdr:col>4</xdr:col>
      <xdr:colOff>671030</xdr:colOff>
      <xdr:row>32</xdr:row>
      <xdr:rowOff>113753</xdr:rowOff>
    </xdr:to>
    <xdr:cxnSp macro="">
      <xdr:nvCxnSpPr>
        <xdr:cNvPr id="4" name="9 Conector recto">
          <a:extLst>
            <a:ext uri="{FF2B5EF4-FFF2-40B4-BE49-F238E27FC236}">
              <a16:creationId xmlns:a16="http://schemas.microsoft.com/office/drawing/2014/main" xmlns="" id="{00000000-0008-0000-0600-000004000000}"/>
            </a:ext>
          </a:extLst>
        </xdr:cNvPr>
        <xdr:cNvCxnSpPr/>
      </xdr:nvCxnSpPr>
      <xdr:spPr>
        <a:xfrm>
          <a:off x="4033684" y="5862090"/>
          <a:ext cx="3876346" cy="4763"/>
        </a:xfrm>
        <a:prstGeom prst="line">
          <a:avLst/>
        </a:prstGeom>
      </xdr:spPr>
      <xdr:style>
        <a:lnRef idx="2">
          <a:schemeClr val="dk1"/>
        </a:lnRef>
        <a:fillRef idx="0">
          <a:schemeClr val="dk1"/>
        </a:fillRef>
        <a:effectRef idx="1">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85726</xdr:colOff>
      <xdr:row>0</xdr:row>
      <xdr:rowOff>66676</xdr:rowOff>
    </xdr:from>
    <xdr:ext cx="840377" cy="823480"/>
    <xdr:pic>
      <xdr:nvPicPr>
        <xdr:cNvPr id="2" name="7 Imagen">
          <a:extLst>
            <a:ext uri="{FF2B5EF4-FFF2-40B4-BE49-F238E27FC236}">
              <a16:creationId xmlns="" xmlns:a16="http://schemas.microsoft.com/office/drawing/2014/main" id="{2BEF358C-09A5-4C26-A4BC-6434D53C4A5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6" y="66676"/>
          <a:ext cx="840377" cy="82348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31750</xdr:colOff>
      <xdr:row>0</xdr:row>
      <xdr:rowOff>21168</xdr:rowOff>
    </xdr:from>
    <xdr:ext cx="1285875" cy="1253396"/>
    <xdr:pic>
      <xdr:nvPicPr>
        <xdr:cNvPr id="2" name="7 Imagen">
          <a:extLst>
            <a:ext uri="{FF2B5EF4-FFF2-40B4-BE49-F238E27FC236}">
              <a16:creationId xmlns="" xmlns:a16="http://schemas.microsoft.com/office/drawing/2014/main" id="{00000000-0008-0000-0000-00000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50" y="21168"/>
          <a:ext cx="1285875" cy="12533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erica%20Encinas/AppData/Roaming/Microsoft/Excel/PT%20Gastos%20x%20partida%20ppt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America%20Encinas\AppData\Roaming\Microsoft\Excel\PT%20Gastos%20x%20partida%20pp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3">
          <cell r="B3" t="str">
            <v xml:space="preserve"> PARTIDA PRESUPUESTAL</v>
          </cell>
          <cell r="C3" t="str">
            <v>DESCRIPCION</v>
          </cell>
          <cell r="D3" t="str">
            <v>PRESUPUESTO AUTORIZADO</v>
          </cell>
          <cell r="E3">
            <v>0</v>
          </cell>
          <cell r="F3">
            <v>0</v>
          </cell>
          <cell r="G3">
            <v>0</v>
          </cell>
          <cell r="H3" t="str">
            <v>COMPROMETIDO</v>
          </cell>
          <cell r="I3" t="str">
            <v>DEVENGADO</v>
          </cell>
          <cell r="J3" t="str">
            <v>EJERCIDO</v>
          </cell>
          <cell r="K3" t="str">
            <v>PAGADO</v>
          </cell>
          <cell r="L3" t="str">
            <v>DISPONIBLE P Comprometer</v>
          </cell>
          <cell r="M3" t="str">
            <v>CREDITO DISPONIBLE</v>
          </cell>
        </row>
        <row r="4">
          <cell r="B4">
            <v>0</v>
          </cell>
          <cell r="C4">
            <v>0</v>
          </cell>
          <cell r="D4" t="str">
            <v>APROBADO</v>
          </cell>
          <cell r="E4" t="str">
            <v>AMPLIACIONES</v>
          </cell>
          <cell r="F4" t="str">
            <v>DEDUCCIONES</v>
          </cell>
          <cell r="G4" t="str">
            <v>MODIFICADO</v>
          </cell>
          <cell r="H4">
            <v>0</v>
          </cell>
          <cell r="I4">
            <v>0</v>
          </cell>
          <cell r="J4">
            <v>0</v>
          </cell>
          <cell r="K4">
            <v>0</v>
          </cell>
          <cell r="L4">
            <v>0</v>
          </cell>
          <cell r="M4">
            <v>0</v>
          </cell>
        </row>
        <row r="5">
          <cell r="B5">
            <v>1000</v>
          </cell>
          <cell r="C5" t="str">
            <v>SERVICIOS PERSONALES</v>
          </cell>
          <cell r="D5">
            <v>21474408.129999995</v>
          </cell>
          <cell r="E5">
            <v>0</v>
          </cell>
          <cell r="F5">
            <v>0</v>
          </cell>
          <cell r="G5">
            <v>21474408.129999995</v>
          </cell>
          <cell r="H5">
            <v>20532256.680000003</v>
          </cell>
          <cell r="I5">
            <v>20532256.680000003</v>
          </cell>
          <cell r="J5">
            <v>20532256.680000003</v>
          </cell>
          <cell r="K5">
            <v>20532256.680000003</v>
          </cell>
          <cell r="L5">
            <v>942151.45000000019</v>
          </cell>
          <cell r="M5">
            <v>942151.45000000019</v>
          </cell>
        </row>
        <row r="6">
          <cell r="B6" t="str">
            <v>11301</v>
          </cell>
          <cell r="C6" t="str">
            <v>Sueldos</v>
          </cell>
          <cell r="D6">
            <v>5444965.6600000001</v>
          </cell>
          <cell r="E6">
            <v>0</v>
          </cell>
          <cell r="F6">
            <v>0</v>
          </cell>
          <cell r="G6">
            <v>5444965.6600000001</v>
          </cell>
          <cell r="H6">
            <v>5349218.26</v>
          </cell>
          <cell r="I6">
            <v>5349218.26</v>
          </cell>
          <cell r="J6">
            <v>5349218.26</v>
          </cell>
          <cell r="K6">
            <v>5349218.26</v>
          </cell>
          <cell r="L6">
            <v>95747.400000000373</v>
          </cell>
          <cell r="M6">
            <v>95747.400000000373</v>
          </cell>
        </row>
        <row r="7">
          <cell r="B7" t="str">
            <v>11303</v>
          </cell>
          <cell r="C7" t="str">
            <v>Remuneraciones Diversas</v>
          </cell>
          <cell r="D7">
            <v>1804239.54</v>
          </cell>
          <cell r="E7">
            <v>0</v>
          </cell>
          <cell r="F7">
            <v>0</v>
          </cell>
          <cell r="G7">
            <v>1804239.54</v>
          </cell>
          <cell r="H7">
            <v>1718192.7000000007</v>
          </cell>
          <cell r="I7">
            <v>1718192.7000000007</v>
          </cell>
          <cell r="J7">
            <v>1718192.7000000007</v>
          </cell>
          <cell r="K7">
            <v>1718192.7000000007</v>
          </cell>
          <cell r="L7">
            <v>86046.839999999385</v>
          </cell>
          <cell r="M7">
            <v>86046.839999999385</v>
          </cell>
        </row>
        <row r="8">
          <cell r="B8" t="str">
            <v>11305</v>
          </cell>
          <cell r="C8" t="str">
            <v>Compensaciones por Riesgos Profesionales</v>
          </cell>
          <cell r="D8">
            <v>0</v>
          </cell>
          <cell r="E8">
            <v>0</v>
          </cell>
          <cell r="F8">
            <v>0</v>
          </cell>
          <cell r="G8">
            <v>0</v>
          </cell>
          <cell r="H8">
            <v>0</v>
          </cell>
          <cell r="I8">
            <v>0</v>
          </cell>
          <cell r="J8">
            <v>0</v>
          </cell>
          <cell r="K8">
            <v>0</v>
          </cell>
          <cell r="L8">
            <v>0</v>
          </cell>
          <cell r="M8">
            <v>0</v>
          </cell>
        </row>
        <row r="9">
          <cell r="B9" t="str">
            <v>11306</v>
          </cell>
          <cell r="C9" t="str">
            <v>Riesgo Laboral</v>
          </cell>
          <cell r="D9">
            <v>4423021.57</v>
          </cell>
          <cell r="E9">
            <v>0</v>
          </cell>
          <cell r="F9">
            <v>0</v>
          </cell>
          <cell r="G9">
            <v>4423021.57</v>
          </cell>
          <cell r="H9">
            <v>5656271.3399999999</v>
          </cell>
          <cell r="I9">
            <v>5656271.3399999999</v>
          </cell>
          <cell r="J9">
            <v>5656271.3399999999</v>
          </cell>
          <cell r="K9">
            <v>5656271.3399999999</v>
          </cell>
          <cell r="L9">
            <v>-1233249.7699999996</v>
          </cell>
          <cell r="M9">
            <v>-1233249.7699999996</v>
          </cell>
        </row>
        <row r="10">
          <cell r="B10" t="str">
            <v>11307</v>
          </cell>
          <cell r="C10" t="str">
            <v>Ayuda Para Habitación</v>
          </cell>
          <cell r="D10">
            <v>1125296.6499999999</v>
          </cell>
          <cell r="E10">
            <v>0</v>
          </cell>
          <cell r="F10">
            <v>0</v>
          </cell>
          <cell r="G10">
            <v>1125296.6499999999</v>
          </cell>
          <cell r="H10">
            <v>1013033.58</v>
          </cell>
          <cell r="I10">
            <v>1013033.58</v>
          </cell>
          <cell r="J10">
            <v>1013033.58</v>
          </cell>
          <cell r="K10">
            <v>1013033.58</v>
          </cell>
          <cell r="L10">
            <v>112263.06999999995</v>
          </cell>
          <cell r="M10">
            <v>112263.06999999995</v>
          </cell>
        </row>
        <row r="11">
          <cell r="B11" t="str">
            <v>11310</v>
          </cell>
          <cell r="C11" t="str">
            <v>Ayuda Energía Electrica</v>
          </cell>
          <cell r="D11">
            <v>750198.79</v>
          </cell>
          <cell r="E11">
            <v>0</v>
          </cell>
          <cell r="F11">
            <v>0</v>
          </cell>
          <cell r="G11">
            <v>750198.79</v>
          </cell>
          <cell r="H11">
            <v>675356.80999999994</v>
          </cell>
          <cell r="I11">
            <v>675356.80999999994</v>
          </cell>
          <cell r="J11">
            <v>675356.80999999994</v>
          </cell>
          <cell r="K11">
            <v>675356.80999999994</v>
          </cell>
          <cell r="L11">
            <v>74841.980000000098</v>
          </cell>
          <cell r="M11">
            <v>74841.980000000098</v>
          </cell>
        </row>
        <row r="12">
          <cell r="B12" t="str">
            <v>13101</v>
          </cell>
          <cell r="C12" t="str">
            <v>Primas y Acred por Años de Servicio Eftvo Prestado</v>
          </cell>
          <cell r="D12">
            <v>175274.27</v>
          </cell>
          <cell r="E12">
            <v>0</v>
          </cell>
          <cell r="F12">
            <v>0</v>
          </cell>
          <cell r="G12">
            <v>175274.27</v>
          </cell>
          <cell r="H12">
            <v>55039.150000000009</v>
          </cell>
          <cell r="I12">
            <v>55039.150000000009</v>
          </cell>
          <cell r="J12">
            <v>55039.150000000009</v>
          </cell>
          <cell r="K12">
            <v>55039.150000000009</v>
          </cell>
          <cell r="L12">
            <v>120235.11999999998</v>
          </cell>
          <cell r="M12">
            <v>120235.11999999998</v>
          </cell>
        </row>
        <row r="13">
          <cell r="B13" t="str">
            <v>13201</v>
          </cell>
          <cell r="C13" t="str">
            <v>Prima Vacacional</v>
          </cell>
          <cell r="D13">
            <v>589735.42000000004</v>
          </cell>
          <cell r="E13">
            <v>0</v>
          </cell>
          <cell r="F13">
            <v>0</v>
          </cell>
          <cell r="G13">
            <v>589735.42000000004</v>
          </cell>
          <cell r="H13">
            <v>95431.53</v>
          </cell>
          <cell r="I13">
            <v>95431.53</v>
          </cell>
          <cell r="J13">
            <v>95431.53</v>
          </cell>
          <cell r="K13">
            <v>95431.53</v>
          </cell>
          <cell r="L13">
            <v>494303.89</v>
          </cell>
          <cell r="M13">
            <v>494303.89</v>
          </cell>
        </row>
        <row r="14">
          <cell r="B14" t="str">
            <v>13202</v>
          </cell>
          <cell r="C14" t="str">
            <v>Gratificaciones por Fin de Año</v>
          </cell>
          <cell r="D14">
            <v>1360110.87</v>
          </cell>
          <cell r="E14">
            <v>0</v>
          </cell>
          <cell r="F14">
            <v>0</v>
          </cell>
          <cell r="G14">
            <v>1360110.87</v>
          </cell>
          <cell r="H14">
            <v>200040.58000000002</v>
          </cell>
          <cell r="I14">
            <v>200040.58000000002</v>
          </cell>
          <cell r="J14">
            <v>200040.58000000002</v>
          </cell>
          <cell r="K14">
            <v>200040.58000000002</v>
          </cell>
          <cell r="L14">
            <v>1160070.29</v>
          </cell>
          <cell r="M14">
            <v>1160070.29</v>
          </cell>
        </row>
        <row r="15">
          <cell r="B15" t="str">
            <v>13203</v>
          </cell>
          <cell r="C15" t="str">
            <v>Compensaciones por Ajuste de Calendario</v>
          </cell>
          <cell r="D15">
            <v>0</v>
          </cell>
          <cell r="E15">
            <v>0</v>
          </cell>
          <cell r="F15">
            <v>0</v>
          </cell>
          <cell r="G15">
            <v>0</v>
          </cell>
          <cell r="H15">
            <v>0</v>
          </cell>
          <cell r="I15">
            <v>0</v>
          </cell>
          <cell r="J15">
            <v>0</v>
          </cell>
          <cell r="K15">
            <v>0</v>
          </cell>
          <cell r="L15">
            <v>0</v>
          </cell>
          <cell r="M15">
            <v>0</v>
          </cell>
        </row>
        <row r="16">
          <cell r="B16" t="str">
            <v>13204</v>
          </cell>
          <cell r="C16" t="str">
            <v>Compensacion por Bono Navideño</v>
          </cell>
          <cell r="D16">
            <v>0</v>
          </cell>
          <cell r="E16">
            <v>0</v>
          </cell>
          <cell r="F16">
            <v>0</v>
          </cell>
          <cell r="G16">
            <v>0</v>
          </cell>
          <cell r="H16">
            <v>0</v>
          </cell>
          <cell r="I16">
            <v>0</v>
          </cell>
          <cell r="J16">
            <v>0</v>
          </cell>
          <cell r="K16">
            <v>0</v>
          </cell>
          <cell r="L16">
            <v>0</v>
          </cell>
          <cell r="M16">
            <v>0</v>
          </cell>
        </row>
        <row r="17">
          <cell r="B17" t="str">
            <v>13403</v>
          </cell>
          <cell r="C17" t="str">
            <v>Estimulos al Personal de Confianza</v>
          </cell>
          <cell r="D17">
            <v>0</v>
          </cell>
          <cell r="E17">
            <v>0</v>
          </cell>
          <cell r="F17">
            <v>0</v>
          </cell>
          <cell r="G17">
            <v>0</v>
          </cell>
          <cell r="H17">
            <v>0</v>
          </cell>
          <cell r="I17">
            <v>0</v>
          </cell>
          <cell r="J17">
            <v>0</v>
          </cell>
          <cell r="K17">
            <v>0</v>
          </cell>
          <cell r="L17">
            <v>0</v>
          </cell>
          <cell r="M17">
            <v>0</v>
          </cell>
        </row>
        <row r="18">
          <cell r="B18" t="str">
            <v>14101</v>
          </cell>
          <cell r="C18" t="str">
            <v>Cuotas por Servicio Medico del Isssteson</v>
          </cell>
          <cell r="D18">
            <v>902295.22</v>
          </cell>
          <cell r="E18">
            <v>0</v>
          </cell>
          <cell r="F18">
            <v>0</v>
          </cell>
          <cell r="G18">
            <v>902295.22</v>
          </cell>
          <cell r="H18">
            <v>962407.8</v>
          </cell>
          <cell r="I18">
            <v>962407.8</v>
          </cell>
          <cell r="J18">
            <v>962407.8</v>
          </cell>
          <cell r="K18">
            <v>962407.8</v>
          </cell>
          <cell r="L18">
            <v>-60112.580000000075</v>
          </cell>
          <cell r="M18">
            <v>-60112.580000000075</v>
          </cell>
        </row>
        <row r="19">
          <cell r="B19" t="str">
            <v>14102</v>
          </cell>
          <cell r="C19" t="str">
            <v>Cuotas por Seguro de Vida Isssteson</v>
          </cell>
          <cell r="D19">
            <v>95.76</v>
          </cell>
          <cell r="E19">
            <v>0</v>
          </cell>
          <cell r="F19">
            <v>0</v>
          </cell>
          <cell r="G19">
            <v>95.76</v>
          </cell>
          <cell r="H19">
            <v>93.499999999999986</v>
          </cell>
          <cell r="I19">
            <v>93.499999999999986</v>
          </cell>
          <cell r="J19">
            <v>93.499999999999986</v>
          </cell>
          <cell r="K19">
            <v>93.499999999999986</v>
          </cell>
          <cell r="L19">
            <v>2.2600000000000193</v>
          </cell>
          <cell r="M19">
            <v>2.2600000000000193</v>
          </cell>
        </row>
        <row r="20">
          <cell r="B20" t="str">
            <v>14103</v>
          </cell>
          <cell r="C20" t="str">
            <v>Cuotas por Seguro de Retiro al Isssteson</v>
          </cell>
          <cell r="D20">
            <v>1486.84</v>
          </cell>
          <cell r="E20">
            <v>0</v>
          </cell>
          <cell r="F20">
            <v>0</v>
          </cell>
          <cell r="G20">
            <v>1486.84</v>
          </cell>
          <cell r="H20">
            <v>1436.96</v>
          </cell>
          <cell r="I20">
            <v>1436.96</v>
          </cell>
          <cell r="J20">
            <v>1436.96</v>
          </cell>
          <cell r="K20">
            <v>1436.96</v>
          </cell>
          <cell r="L20">
            <v>49.879999999999882</v>
          </cell>
          <cell r="M20">
            <v>49.879999999999882</v>
          </cell>
        </row>
        <row r="21">
          <cell r="B21" t="str">
            <v>14104</v>
          </cell>
          <cell r="C21" t="str">
            <v>Asignaciones para Prestamos a Corto Plazo</v>
          </cell>
          <cell r="D21">
            <v>53076.19</v>
          </cell>
          <cell r="E21">
            <v>0</v>
          </cell>
          <cell r="F21">
            <v>0</v>
          </cell>
          <cell r="G21">
            <v>53076.19</v>
          </cell>
          <cell r="H21">
            <v>49175.920000000006</v>
          </cell>
          <cell r="I21">
            <v>49175.920000000006</v>
          </cell>
          <cell r="J21">
            <v>49175.920000000006</v>
          </cell>
          <cell r="K21">
            <v>49175.920000000006</v>
          </cell>
          <cell r="L21">
            <v>3900.2699999999968</v>
          </cell>
          <cell r="M21">
            <v>3900.2699999999968</v>
          </cell>
        </row>
        <row r="22">
          <cell r="B22" t="str">
            <v>14105</v>
          </cell>
          <cell r="C22" t="str">
            <v>Asignaciones para Prestamos Prendarios</v>
          </cell>
          <cell r="D22">
            <v>53076.19</v>
          </cell>
          <cell r="E22">
            <v>0</v>
          </cell>
          <cell r="F22">
            <v>0</v>
          </cell>
          <cell r="G22">
            <v>53076.19</v>
          </cell>
          <cell r="H22">
            <v>49175.920000000006</v>
          </cell>
          <cell r="I22">
            <v>49175.920000000006</v>
          </cell>
          <cell r="J22">
            <v>49175.920000000006</v>
          </cell>
          <cell r="K22">
            <v>49175.920000000006</v>
          </cell>
          <cell r="L22">
            <v>3900.2699999999968</v>
          </cell>
          <cell r="M22">
            <v>3900.2699999999968</v>
          </cell>
        </row>
        <row r="23">
          <cell r="B23" t="str">
            <v>14106</v>
          </cell>
          <cell r="C23" t="str">
            <v>Otras prestaciones de Seguridad Social</v>
          </cell>
          <cell r="D23">
            <v>318457.13</v>
          </cell>
          <cell r="E23">
            <v>0</v>
          </cell>
          <cell r="F23">
            <v>0</v>
          </cell>
          <cell r="G23">
            <v>318457.13</v>
          </cell>
          <cell r="H23">
            <v>245894.48</v>
          </cell>
          <cell r="I23">
            <v>245894.48</v>
          </cell>
          <cell r="J23">
            <v>245894.48</v>
          </cell>
          <cell r="K23">
            <v>245894.48</v>
          </cell>
          <cell r="L23">
            <v>72562.649999999994</v>
          </cell>
          <cell r="M23">
            <v>72562.649999999994</v>
          </cell>
        </row>
        <row r="24">
          <cell r="B24" t="str">
            <v>14107</v>
          </cell>
          <cell r="C24" t="str">
            <v>Cuotas p/Infraestructura,Equipamiento y Mantto Hos</v>
          </cell>
          <cell r="D24">
            <v>106152.39</v>
          </cell>
          <cell r="E24">
            <v>0</v>
          </cell>
          <cell r="F24">
            <v>0</v>
          </cell>
          <cell r="G24">
            <v>106152.39</v>
          </cell>
          <cell r="H24">
            <v>98354.08</v>
          </cell>
          <cell r="I24">
            <v>98354.08</v>
          </cell>
          <cell r="J24">
            <v>98354.08</v>
          </cell>
          <cell r="K24">
            <v>98354.08</v>
          </cell>
          <cell r="L24">
            <v>7798.3099999999977</v>
          </cell>
          <cell r="M24">
            <v>7798.3099999999977</v>
          </cell>
        </row>
        <row r="25">
          <cell r="B25" t="str">
            <v>14201</v>
          </cell>
          <cell r="C25" t="str">
            <v>Cuotas al Fovisssteson</v>
          </cell>
          <cell r="D25">
            <v>424609.5</v>
          </cell>
          <cell r="E25">
            <v>0</v>
          </cell>
          <cell r="F25">
            <v>0</v>
          </cell>
          <cell r="G25">
            <v>424609.5</v>
          </cell>
          <cell r="H25">
            <v>393432.23</v>
          </cell>
          <cell r="I25">
            <v>393432.23</v>
          </cell>
          <cell r="J25">
            <v>393432.23</v>
          </cell>
          <cell r="K25">
            <v>393432.23</v>
          </cell>
          <cell r="L25">
            <v>31177.270000000019</v>
          </cell>
          <cell r="M25">
            <v>31177.270000000019</v>
          </cell>
        </row>
        <row r="26">
          <cell r="B26" t="str">
            <v>14301</v>
          </cell>
          <cell r="C26" t="str">
            <v>Pagas de Defuncion,Pensiones y Jubilaciones</v>
          </cell>
          <cell r="D26">
            <v>1804590.42</v>
          </cell>
          <cell r="E26">
            <v>0</v>
          </cell>
          <cell r="F26">
            <v>0</v>
          </cell>
          <cell r="G26">
            <v>1804590.42</v>
          </cell>
          <cell r="H26">
            <v>1721269.73</v>
          </cell>
          <cell r="I26">
            <v>1721269.73</v>
          </cell>
          <cell r="J26">
            <v>1721269.73</v>
          </cell>
          <cell r="K26">
            <v>1721269.73</v>
          </cell>
          <cell r="L26">
            <v>83320.689999999944</v>
          </cell>
          <cell r="M26">
            <v>83320.689999999944</v>
          </cell>
        </row>
        <row r="27">
          <cell r="B27" t="str">
            <v>17102</v>
          </cell>
          <cell r="C27" t="str">
            <v>Estimulos al Personal</v>
          </cell>
          <cell r="D27">
            <v>2137725.7200000002</v>
          </cell>
          <cell r="E27">
            <v>0</v>
          </cell>
          <cell r="F27">
            <v>0</v>
          </cell>
          <cell r="G27">
            <v>2137725.7200000002</v>
          </cell>
          <cell r="H27">
            <v>2248432.1100000003</v>
          </cell>
          <cell r="I27">
            <v>2248432.1100000003</v>
          </cell>
          <cell r="J27">
            <v>2248432.1100000003</v>
          </cell>
          <cell r="K27">
            <v>2248432.1100000003</v>
          </cell>
          <cell r="L27">
            <v>-110706.39000000013</v>
          </cell>
          <cell r="M27">
            <v>-110706.39000000013</v>
          </cell>
        </row>
        <row r="28">
          <cell r="B28">
            <v>2000</v>
          </cell>
          <cell r="C28" t="str">
            <v>MATERIALES Y SUMINISTROS</v>
          </cell>
          <cell r="D28">
            <v>1586500.06</v>
          </cell>
          <cell r="E28">
            <v>110000</v>
          </cell>
          <cell r="F28">
            <v>110000</v>
          </cell>
          <cell r="G28">
            <v>1586500.06</v>
          </cell>
          <cell r="H28">
            <v>880286.3</v>
          </cell>
          <cell r="I28">
            <v>880286.3</v>
          </cell>
          <cell r="J28">
            <v>880286.3</v>
          </cell>
          <cell r="K28">
            <v>880286.3</v>
          </cell>
          <cell r="L28">
            <v>706213.76</v>
          </cell>
          <cell r="M28">
            <v>706213.76</v>
          </cell>
        </row>
        <row r="29">
          <cell r="B29" t="str">
            <v>21101</v>
          </cell>
          <cell r="C29" t="str">
            <v>Materiales, utiles y equipos menores de oficina</v>
          </cell>
          <cell r="D29">
            <v>400000</v>
          </cell>
          <cell r="E29">
            <v>0</v>
          </cell>
          <cell r="F29">
            <v>100000</v>
          </cell>
          <cell r="G29">
            <v>300000</v>
          </cell>
          <cell r="H29">
            <v>92333.53</v>
          </cell>
          <cell r="I29">
            <v>92333.53</v>
          </cell>
          <cell r="J29">
            <v>92333.53</v>
          </cell>
          <cell r="K29">
            <v>92333.53</v>
          </cell>
          <cell r="L29">
            <v>207666.47</v>
          </cell>
          <cell r="M29">
            <v>207666.47</v>
          </cell>
        </row>
        <row r="30">
          <cell r="B30" t="str">
            <v>21201</v>
          </cell>
          <cell r="C30" t="str">
            <v>Materiales y Utiles de Impresión y Reprodución</v>
          </cell>
          <cell r="D30">
            <v>150000.01</v>
          </cell>
          <cell r="E30">
            <v>0</v>
          </cell>
          <cell r="F30">
            <v>0</v>
          </cell>
          <cell r="G30">
            <v>150000.01</v>
          </cell>
          <cell r="H30">
            <v>127274.48999999999</v>
          </cell>
          <cell r="I30">
            <v>127274.48999999999</v>
          </cell>
          <cell r="J30">
            <v>127274.48999999999</v>
          </cell>
          <cell r="K30">
            <v>127274.48999999999</v>
          </cell>
          <cell r="L30">
            <v>22725.520000000019</v>
          </cell>
          <cell r="M30">
            <v>22725.520000000019</v>
          </cell>
        </row>
        <row r="31">
          <cell r="B31" t="str">
            <v>21501</v>
          </cell>
          <cell r="C31" t="str">
            <v>Material para Información</v>
          </cell>
          <cell r="D31">
            <v>300000</v>
          </cell>
          <cell r="E31">
            <v>100000</v>
          </cell>
          <cell r="F31">
            <v>0</v>
          </cell>
          <cell r="G31">
            <v>400000</v>
          </cell>
          <cell r="H31">
            <v>145976.28</v>
          </cell>
          <cell r="I31">
            <v>145976.28</v>
          </cell>
          <cell r="J31">
            <v>145976.28</v>
          </cell>
          <cell r="K31">
            <v>145976.28</v>
          </cell>
          <cell r="L31">
            <v>254023.72</v>
          </cell>
          <cell r="M31">
            <v>254023.72</v>
          </cell>
        </row>
        <row r="32">
          <cell r="B32" t="str">
            <v>21601</v>
          </cell>
          <cell r="C32" t="str">
            <v>Material de Limpieza</v>
          </cell>
          <cell r="D32">
            <v>10000.01</v>
          </cell>
          <cell r="E32">
            <v>0</v>
          </cell>
          <cell r="F32">
            <v>0</v>
          </cell>
          <cell r="G32">
            <v>10000.01</v>
          </cell>
          <cell r="H32">
            <v>4059.55</v>
          </cell>
          <cell r="I32">
            <v>4059.55</v>
          </cell>
          <cell r="J32">
            <v>4059.55</v>
          </cell>
          <cell r="K32">
            <v>4059.55</v>
          </cell>
          <cell r="L32">
            <v>5940.46</v>
          </cell>
          <cell r="M32">
            <v>5940.46</v>
          </cell>
        </row>
        <row r="33">
          <cell r="B33" t="str">
            <v>21801</v>
          </cell>
          <cell r="C33" t="str">
            <v>Placas, Engomados, Calcomanías y Hologramas</v>
          </cell>
          <cell r="D33">
            <v>10500</v>
          </cell>
          <cell r="E33">
            <v>0</v>
          </cell>
          <cell r="F33">
            <v>0</v>
          </cell>
          <cell r="G33">
            <v>10500</v>
          </cell>
          <cell r="H33">
            <v>10400</v>
          </cell>
          <cell r="I33">
            <v>10400</v>
          </cell>
          <cell r="J33">
            <v>10400</v>
          </cell>
          <cell r="K33">
            <v>10400</v>
          </cell>
          <cell r="L33">
            <v>100</v>
          </cell>
          <cell r="M33">
            <v>100</v>
          </cell>
        </row>
        <row r="34">
          <cell r="B34" t="str">
            <v>22101</v>
          </cell>
          <cell r="C34" t="str">
            <v>Productos Alimenticios p/el Personal en las inst.</v>
          </cell>
          <cell r="D34">
            <v>70000.009999999995</v>
          </cell>
          <cell r="E34">
            <v>10000</v>
          </cell>
          <cell r="F34">
            <v>0</v>
          </cell>
          <cell r="G34">
            <v>80000.009999999995</v>
          </cell>
          <cell r="H34">
            <v>79798.390000000014</v>
          </cell>
          <cell r="I34">
            <v>79798.390000000014</v>
          </cell>
          <cell r="J34">
            <v>79798.390000000014</v>
          </cell>
          <cell r="K34">
            <v>79798.390000000014</v>
          </cell>
          <cell r="L34">
            <v>201.61999999998079</v>
          </cell>
          <cell r="M34">
            <v>201.61999999998079</v>
          </cell>
        </row>
        <row r="35">
          <cell r="B35" t="str">
            <v>22301</v>
          </cell>
          <cell r="C35" t="str">
            <v>Utensilios para el Servicio de Alimentación</v>
          </cell>
          <cell r="D35">
            <v>5000</v>
          </cell>
          <cell r="E35">
            <v>0</v>
          </cell>
          <cell r="F35">
            <v>0</v>
          </cell>
          <cell r="G35">
            <v>5000</v>
          </cell>
          <cell r="H35">
            <v>1533.2800000000002</v>
          </cell>
          <cell r="I35">
            <v>1533.2800000000002</v>
          </cell>
          <cell r="J35">
            <v>1533.2800000000002</v>
          </cell>
          <cell r="K35">
            <v>1533.2800000000002</v>
          </cell>
          <cell r="L35">
            <v>3466.72</v>
          </cell>
          <cell r="M35">
            <v>3466.72</v>
          </cell>
        </row>
        <row r="36">
          <cell r="B36" t="str">
            <v>24101</v>
          </cell>
          <cell r="C36" t="str">
            <v>Productos Minerales NO Métalicos</v>
          </cell>
          <cell r="D36">
            <v>0</v>
          </cell>
          <cell r="E36">
            <v>0</v>
          </cell>
          <cell r="F36">
            <v>0</v>
          </cell>
          <cell r="G36">
            <v>0</v>
          </cell>
          <cell r="H36">
            <v>0</v>
          </cell>
          <cell r="I36">
            <v>0</v>
          </cell>
          <cell r="J36">
            <v>0</v>
          </cell>
          <cell r="K36">
            <v>0</v>
          </cell>
          <cell r="L36">
            <v>0</v>
          </cell>
          <cell r="M36">
            <v>0</v>
          </cell>
        </row>
        <row r="37">
          <cell r="B37" t="str">
            <v>24501</v>
          </cell>
          <cell r="C37" t="str">
            <v>Vidrioy Productos de Vidrio</v>
          </cell>
          <cell r="D37">
            <v>0</v>
          </cell>
          <cell r="E37">
            <v>0</v>
          </cell>
          <cell r="F37">
            <v>0</v>
          </cell>
          <cell r="G37">
            <v>0</v>
          </cell>
          <cell r="H37">
            <v>0</v>
          </cell>
          <cell r="I37">
            <v>0</v>
          </cell>
          <cell r="J37">
            <v>0</v>
          </cell>
          <cell r="K37">
            <v>0</v>
          </cell>
          <cell r="L37">
            <v>0</v>
          </cell>
          <cell r="M37">
            <v>0</v>
          </cell>
        </row>
        <row r="38">
          <cell r="B38" t="str">
            <v>24601</v>
          </cell>
          <cell r="C38" t="str">
            <v>Material Eléctrico y Electrónico</v>
          </cell>
          <cell r="D38">
            <v>0</v>
          </cell>
          <cell r="E38">
            <v>0</v>
          </cell>
          <cell r="F38">
            <v>0</v>
          </cell>
          <cell r="G38">
            <v>0</v>
          </cell>
          <cell r="H38">
            <v>0</v>
          </cell>
          <cell r="I38">
            <v>0</v>
          </cell>
          <cell r="J38">
            <v>0</v>
          </cell>
          <cell r="K38">
            <v>0</v>
          </cell>
          <cell r="L38">
            <v>0</v>
          </cell>
          <cell r="M38">
            <v>0</v>
          </cell>
        </row>
        <row r="39">
          <cell r="B39" t="str">
            <v>24701</v>
          </cell>
          <cell r="C39" t="str">
            <v>Articulos Metálicos para la Construcción</v>
          </cell>
          <cell r="D39">
            <v>0</v>
          </cell>
          <cell r="E39">
            <v>0</v>
          </cell>
          <cell r="F39">
            <v>0</v>
          </cell>
          <cell r="G39">
            <v>0</v>
          </cell>
          <cell r="H39">
            <v>0</v>
          </cell>
          <cell r="I39">
            <v>0</v>
          </cell>
          <cell r="J39">
            <v>0</v>
          </cell>
          <cell r="K39">
            <v>0</v>
          </cell>
          <cell r="L39">
            <v>0</v>
          </cell>
          <cell r="M39">
            <v>0</v>
          </cell>
        </row>
        <row r="40">
          <cell r="B40" t="str">
            <v>24801</v>
          </cell>
          <cell r="C40" t="str">
            <v>Materiales Complementarios</v>
          </cell>
          <cell r="D40">
            <v>10000.01</v>
          </cell>
          <cell r="E40">
            <v>0</v>
          </cell>
          <cell r="F40">
            <v>10000</v>
          </cell>
          <cell r="G40">
            <v>1.0000000000218279E-2</v>
          </cell>
          <cell r="H40">
            <v>0</v>
          </cell>
          <cell r="I40">
            <v>0</v>
          </cell>
          <cell r="J40">
            <v>0</v>
          </cell>
          <cell r="K40">
            <v>0</v>
          </cell>
          <cell r="L40">
            <v>1.0000000000218279E-2</v>
          </cell>
          <cell r="M40">
            <v>1.0000000000218279E-2</v>
          </cell>
        </row>
        <row r="41">
          <cell r="B41" t="str">
            <v>25301</v>
          </cell>
          <cell r="C41" t="str">
            <v>Medicinas y Productos Farmaceuticos</v>
          </cell>
          <cell r="D41">
            <v>1000</v>
          </cell>
          <cell r="E41">
            <v>0</v>
          </cell>
          <cell r="F41">
            <v>0</v>
          </cell>
          <cell r="G41">
            <v>1000</v>
          </cell>
          <cell r="H41">
            <v>0</v>
          </cell>
          <cell r="I41">
            <v>0</v>
          </cell>
          <cell r="J41">
            <v>0</v>
          </cell>
          <cell r="K41">
            <v>0</v>
          </cell>
          <cell r="L41">
            <v>1000</v>
          </cell>
          <cell r="M41">
            <v>1000</v>
          </cell>
        </row>
        <row r="42">
          <cell r="B42" t="str">
            <v>26101</v>
          </cell>
          <cell r="C42" t="str">
            <v>Combustibles</v>
          </cell>
          <cell r="D42">
            <v>300000</v>
          </cell>
          <cell r="E42">
            <v>0</v>
          </cell>
          <cell r="F42">
            <v>0</v>
          </cell>
          <cell r="G42">
            <v>300000</v>
          </cell>
          <cell r="H42">
            <v>285316.41000000003</v>
          </cell>
          <cell r="I42">
            <v>285316.41000000003</v>
          </cell>
          <cell r="J42">
            <v>285316.41000000003</v>
          </cell>
          <cell r="K42">
            <v>285316.41000000003</v>
          </cell>
          <cell r="L42">
            <v>14683.589999999967</v>
          </cell>
          <cell r="M42">
            <v>14683.589999999967</v>
          </cell>
        </row>
        <row r="43">
          <cell r="B43" t="str">
            <v>27101</v>
          </cell>
          <cell r="C43" t="str">
            <v>Vestuario y Uniformes</v>
          </cell>
          <cell r="D43">
            <v>0</v>
          </cell>
          <cell r="E43">
            <v>0</v>
          </cell>
          <cell r="F43">
            <v>0</v>
          </cell>
          <cell r="G43">
            <v>0</v>
          </cell>
          <cell r="H43">
            <v>0</v>
          </cell>
          <cell r="I43">
            <v>0</v>
          </cell>
          <cell r="J43">
            <v>0</v>
          </cell>
          <cell r="K43">
            <v>0</v>
          </cell>
          <cell r="L43">
            <v>0</v>
          </cell>
          <cell r="M43">
            <v>0</v>
          </cell>
        </row>
        <row r="44">
          <cell r="B44" t="str">
            <v>29101</v>
          </cell>
          <cell r="C44" t="str">
            <v>Herramientas Menores</v>
          </cell>
          <cell r="D44">
            <v>100000.01</v>
          </cell>
          <cell r="E44">
            <v>0</v>
          </cell>
          <cell r="F44">
            <v>0</v>
          </cell>
          <cell r="G44">
            <v>100000.01</v>
          </cell>
          <cell r="H44">
            <v>48051.619999999995</v>
          </cell>
          <cell r="I44">
            <v>48051.619999999995</v>
          </cell>
          <cell r="J44">
            <v>48051.619999999995</v>
          </cell>
          <cell r="K44">
            <v>48051.619999999995</v>
          </cell>
          <cell r="L44">
            <v>51948.39</v>
          </cell>
          <cell r="M44">
            <v>51948.39</v>
          </cell>
        </row>
        <row r="45">
          <cell r="B45" t="str">
            <v>29401</v>
          </cell>
          <cell r="C45" t="str">
            <v>Refac y accs menores de eq. computo y tec de infor</v>
          </cell>
          <cell r="D45">
            <v>80000</v>
          </cell>
          <cell r="E45">
            <v>0</v>
          </cell>
          <cell r="F45">
            <v>0</v>
          </cell>
          <cell r="G45">
            <v>80000</v>
          </cell>
          <cell r="H45">
            <v>27785.79</v>
          </cell>
          <cell r="I45">
            <v>27785.79</v>
          </cell>
          <cell r="J45">
            <v>27785.79</v>
          </cell>
          <cell r="K45">
            <v>27785.79</v>
          </cell>
          <cell r="L45">
            <v>52214.21</v>
          </cell>
          <cell r="M45">
            <v>52214.21</v>
          </cell>
        </row>
        <row r="46">
          <cell r="B46" t="str">
            <v>29601</v>
          </cell>
          <cell r="C46" t="str">
            <v>Refacc y Accs Menores de Eq Transporte</v>
          </cell>
          <cell r="D46">
            <v>150000.01</v>
          </cell>
          <cell r="E46">
            <v>0</v>
          </cell>
          <cell r="F46">
            <v>0</v>
          </cell>
          <cell r="G46">
            <v>150000.01</v>
          </cell>
          <cell r="H46">
            <v>57756.959999999999</v>
          </cell>
          <cell r="I46">
            <v>57756.959999999999</v>
          </cell>
          <cell r="J46">
            <v>57756.959999999999</v>
          </cell>
          <cell r="K46">
            <v>57756.959999999999</v>
          </cell>
          <cell r="L46">
            <v>92243.050000000017</v>
          </cell>
          <cell r="M46">
            <v>92243.050000000017</v>
          </cell>
        </row>
        <row r="47">
          <cell r="B47">
            <v>3000</v>
          </cell>
          <cell r="C47" t="str">
            <v>SERVICIOS GENERALES</v>
          </cell>
          <cell r="D47">
            <v>39361928.079999991</v>
          </cell>
          <cell r="E47">
            <v>7780447.6299999999</v>
          </cell>
          <cell r="F47">
            <v>697662.67999999993</v>
          </cell>
          <cell r="G47">
            <v>46444713.030000001</v>
          </cell>
          <cell r="H47">
            <v>23067638.18</v>
          </cell>
          <cell r="I47">
            <v>23067638.099999998</v>
          </cell>
          <cell r="J47">
            <v>23067638.099999998</v>
          </cell>
          <cell r="K47">
            <v>23067638.099999998</v>
          </cell>
          <cell r="L47">
            <v>23837474.850000005</v>
          </cell>
          <cell r="M47">
            <v>23837474.930000007</v>
          </cell>
        </row>
        <row r="48">
          <cell r="B48" t="str">
            <v>31101</v>
          </cell>
          <cell r="C48" t="str">
            <v>Energia Electrica</v>
          </cell>
          <cell r="D48">
            <v>1000000</v>
          </cell>
          <cell r="E48">
            <v>0</v>
          </cell>
          <cell r="F48">
            <v>0</v>
          </cell>
          <cell r="G48">
            <v>1000000</v>
          </cell>
          <cell r="H48">
            <v>580035.23</v>
          </cell>
          <cell r="I48">
            <v>580035.23</v>
          </cell>
          <cell r="J48">
            <v>580035.23</v>
          </cell>
          <cell r="K48">
            <v>580035.23</v>
          </cell>
          <cell r="L48">
            <v>419964.77</v>
          </cell>
          <cell r="M48">
            <v>419964.77</v>
          </cell>
        </row>
        <row r="49">
          <cell r="B49" t="str">
            <v>31301</v>
          </cell>
          <cell r="C49" t="str">
            <v>Agua</v>
          </cell>
          <cell r="D49">
            <v>59999.99</v>
          </cell>
          <cell r="E49">
            <v>0</v>
          </cell>
          <cell r="F49">
            <v>0</v>
          </cell>
          <cell r="G49">
            <v>59999.99</v>
          </cell>
          <cell r="H49">
            <v>38910.15</v>
          </cell>
          <cell r="I49">
            <v>38910.15</v>
          </cell>
          <cell r="J49">
            <v>38910.15</v>
          </cell>
          <cell r="K49">
            <v>38910.15</v>
          </cell>
          <cell r="L49">
            <v>21089.839999999997</v>
          </cell>
          <cell r="M49">
            <v>21089.839999999997</v>
          </cell>
        </row>
        <row r="50">
          <cell r="B50" t="str">
            <v>31401</v>
          </cell>
          <cell r="C50" t="str">
            <v>Telefonia Tradicional</v>
          </cell>
          <cell r="D50">
            <v>500000.01</v>
          </cell>
          <cell r="E50">
            <v>0</v>
          </cell>
          <cell r="F50">
            <v>0</v>
          </cell>
          <cell r="G50">
            <v>500000.01</v>
          </cell>
          <cell r="H50">
            <v>376146.74</v>
          </cell>
          <cell r="I50">
            <v>376146.74</v>
          </cell>
          <cell r="J50">
            <v>376146.74</v>
          </cell>
          <cell r="K50">
            <v>376146.74</v>
          </cell>
          <cell r="L50">
            <v>123853.27000000002</v>
          </cell>
          <cell r="M50">
            <v>123853.27000000002</v>
          </cell>
        </row>
        <row r="51">
          <cell r="B51" t="str">
            <v>31501</v>
          </cell>
          <cell r="C51" t="str">
            <v>Telefonia Celular</v>
          </cell>
          <cell r="D51">
            <v>150000.01</v>
          </cell>
          <cell r="E51">
            <v>0</v>
          </cell>
          <cell r="F51">
            <v>0</v>
          </cell>
          <cell r="G51">
            <v>150000.01</v>
          </cell>
          <cell r="H51">
            <v>53383</v>
          </cell>
          <cell r="I51">
            <v>53383</v>
          </cell>
          <cell r="J51">
            <v>53383</v>
          </cell>
          <cell r="K51">
            <v>53383</v>
          </cell>
          <cell r="L51">
            <v>96617.010000000009</v>
          </cell>
          <cell r="M51">
            <v>96617.010000000009</v>
          </cell>
        </row>
        <row r="52">
          <cell r="B52" t="str">
            <v>31701</v>
          </cell>
          <cell r="C52" t="str">
            <v>Serv Acceso Internet, Redes y Proces de Informacio</v>
          </cell>
          <cell r="D52">
            <v>25000</v>
          </cell>
          <cell r="E52">
            <v>0</v>
          </cell>
          <cell r="F52">
            <v>0</v>
          </cell>
          <cell r="G52">
            <v>25000</v>
          </cell>
          <cell r="H52">
            <v>9003</v>
          </cell>
          <cell r="I52">
            <v>9003</v>
          </cell>
          <cell r="J52">
            <v>9003</v>
          </cell>
          <cell r="K52">
            <v>9003</v>
          </cell>
          <cell r="L52">
            <v>15997</v>
          </cell>
          <cell r="M52">
            <v>15997</v>
          </cell>
        </row>
        <row r="53">
          <cell r="B53" t="str">
            <v>31801</v>
          </cell>
          <cell r="C53" t="str">
            <v>Servicio Postal</v>
          </cell>
          <cell r="D53">
            <v>200000</v>
          </cell>
          <cell r="E53">
            <v>0</v>
          </cell>
          <cell r="F53">
            <v>0</v>
          </cell>
          <cell r="G53">
            <v>200000</v>
          </cell>
          <cell r="H53">
            <v>89020.529999999984</v>
          </cell>
          <cell r="I53">
            <v>89020.529999999984</v>
          </cell>
          <cell r="J53">
            <v>89020.529999999984</v>
          </cell>
          <cell r="K53">
            <v>89020.529999999984</v>
          </cell>
          <cell r="L53">
            <v>110979.47000000002</v>
          </cell>
          <cell r="M53">
            <v>110979.47000000002</v>
          </cell>
        </row>
        <row r="54">
          <cell r="B54" t="str">
            <v>32201</v>
          </cell>
          <cell r="C54" t="str">
            <v>Arrendamiento de Edificios</v>
          </cell>
          <cell r="D54">
            <v>2300500.0099999998</v>
          </cell>
          <cell r="E54">
            <v>0</v>
          </cell>
          <cell r="F54">
            <v>0</v>
          </cell>
          <cell r="G54">
            <v>2300500.0099999998</v>
          </cell>
          <cell r="H54">
            <v>2154408.19</v>
          </cell>
          <cell r="I54">
            <v>2154408.11</v>
          </cell>
          <cell r="J54">
            <v>2154408.11</v>
          </cell>
          <cell r="K54">
            <v>2154408.11</v>
          </cell>
          <cell r="L54">
            <v>146091.81999999983</v>
          </cell>
          <cell r="M54">
            <v>146091.89999999991</v>
          </cell>
        </row>
        <row r="55">
          <cell r="B55" t="str">
            <v>32301</v>
          </cell>
          <cell r="C55" t="str">
            <v>Arrendamiento Muebles, Maq y Eqpo</v>
          </cell>
          <cell r="D55">
            <v>100000.01</v>
          </cell>
          <cell r="E55">
            <v>30000</v>
          </cell>
          <cell r="F55">
            <v>0</v>
          </cell>
          <cell r="G55">
            <v>130000.01</v>
          </cell>
          <cell r="H55">
            <v>120765.66</v>
          </cell>
          <cell r="I55">
            <v>120765.66</v>
          </cell>
          <cell r="J55">
            <v>120765.66</v>
          </cell>
          <cell r="K55">
            <v>120765.66</v>
          </cell>
          <cell r="L55">
            <v>9234.3499999999913</v>
          </cell>
          <cell r="M55">
            <v>9234.3499999999913</v>
          </cell>
        </row>
        <row r="56">
          <cell r="B56" t="str">
            <v>32501</v>
          </cell>
          <cell r="C56" t="str">
            <v>Arrendamiento Eqpo de Transporte</v>
          </cell>
          <cell r="D56">
            <v>350000.01</v>
          </cell>
          <cell r="E56">
            <v>0</v>
          </cell>
          <cell r="F56">
            <v>0</v>
          </cell>
          <cell r="G56">
            <v>350000.01</v>
          </cell>
          <cell r="H56">
            <v>141737.60000000001</v>
          </cell>
          <cell r="I56">
            <v>141737.60000000001</v>
          </cell>
          <cell r="J56">
            <v>141737.60000000001</v>
          </cell>
          <cell r="K56">
            <v>141737.60000000001</v>
          </cell>
          <cell r="L56">
            <v>208262.41</v>
          </cell>
          <cell r="M56">
            <v>208262.41</v>
          </cell>
        </row>
        <row r="57">
          <cell r="B57" t="str">
            <v>33101</v>
          </cell>
          <cell r="C57" t="str">
            <v>Servs Legales,de Contabilidad,Auditorias y Relacio</v>
          </cell>
          <cell r="D57">
            <v>1100000</v>
          </cell>
          <cell r="E57">
            <v>0</v>
          </cell>
          <cell r="F57">
            <v>230200</v>
          </cell>
          <cell r="G57">
            <v>869800</v>
          </cell>
          <cell r="H57">
            <v>579054.26</v>
          </cell>
          <cell r="I57">
            <v>579054.26</v>
          </cell>
          <cell r="J57">
            <v>579054.26</v>
          </cell>
          <cell r="K57">
            <v>579054.26</v>
          </cell>
          <cell r="L57">
            <v>751145.74</v>
          </cell>
          <cell r="M57">
            <v>751145.74</v>
          </cell>
        </row>
        <row r="58">
          <cell r="B58">
            <v>33201</v>
          </cell>
          <cell r="C58" t="str">
            <v>Servicios de Diseño, Arquitectura,Ingenieria y Act</v>
          </cell>
          <cell r="D58">
            <v>0</v>
          </cell>
          <cell r="E58">
            <v>230200</v>
          </cell>
          <cell r="F58">
            <v>0</v>
          </cell>
          <cell r="G58">
            <v>230200</v>
          </cell>
          <cell r="H58">
            <v>230190.4</v>
          </cell>
          <cell r="I58">
            <v>230190.4</v>
          </cell>
          <cell r="J58">
            <v>230190.4</v>
          </cell>
          <cell r="K58">
            <v>230190.4</v>
          </cell>
          <cell r="L58">
            <v>9.6000000000058208</v>
          </cell>
          <cell r="M58">
            <v>9.6000000000058208</v>
          </cell>
        </row>
        <row r="59">
          <cell r="B59" t="str">
            <v>33301</v>
          </cell>
          <cell r="C59" t="str">
            <v>Servicos de Informatica</v>
          </cell>
          <cell r="D59">
            <v>25000</v>
          </cell>
          <cell r="E59">
            <v>0</v>
          </cell>
          <cell r="F59">
            <v>0</v>
          </cell>
          <cell r="G59">
            <v>25000</v>
          </cell>
          <cell r="H59">
            <v>0</v>
          </cell>
          <cell r="I59">
            <v>0</v>
          </cell>
          <cell r="J59">
            <v>0</v>
          </cell>
          <cell r="K59">
            <v>0</v>
          </cell>
          <cell r="L59">
            <v>25000</v>
          </cell>
          <cell r="M59">
            <v>25000</v>
          </cell>
        </row>
        <row r="60">
          <cell r="B60" t="str">
            <v>33302</v>
          </cell>
          <cell r="C60" t="str">
            <v>Servicios de Consultoria</v>
          </cell>
          <cell r="D60">
            <v>8000000</v>
          </cell>
          <cell r="E60">
            <v>0</v>
          </cell>
          <cell r="F60">
            <v>0</v>
          </cell>
          <cell r="G60">
            <v>8000000</v>
          </cell>
          <cell r="H60">
            <v>7239864.8200000003</v>
          </cell>
          <cell r="I60">
            <v>7239864.8200000003</v>
          </cell>
          <cell r="J60">
            <v>7239864.8200000003</v>
          </cell>
          <cell r="K60">
            <v>7239864.8200000003</v>
          </cell>
          <cell r="L60">
            <v>760135.1799999997</v>
          </cell>
          <cell r="M60">
            <v>760135.1799999997</v>
          </cell>
        </row>
        <row r="61">
          <cell r="B61" t="str">
            <v>33401</v>
          </cell>
          <cell r="C61" t="str">
            <v>Servicios de Capacitacion</v>
          </cell>
          <cell r="D61">
            <v>10000.01</v>
          </cell>
          <cell r="E61">
            <v>0</v>
          </cell>
          <cell r="F61">
            <v>0</v>
          </cell>
          <cell r="G61">
            <v>10000.01</v>
          </cell>
          <cell r="H61">
            <v>8120</v>
          </cell>
          <cell r="I61">
            <v>8120</v>
          </cell>
          <cell r="J61">
            <v>8120</v>
          </cell>
          <cell r="K61">
            <v>8120</v>
          </cell>
          <cell r="L61">
            <v>1880.0100000000002</v>
          </cell>
          <cell r="M61">
            <v>1880.0100000000002</v>
          </cell>
        </row>
        <row r="62">
          <cell r="B62" t="str">
            <v>33603</v>
          </cell>
          <cell r="C62" t="str">
            <v>Impresiones y Publicaciones Oficiales</v>
          </cell>
          <cell r="D62">
            <v>0</v>
          </cell>
          <cell r="E62">
            <v>0</v>
          </cell>
          <cell r="F62">
            <v>0</v>
          </cell>
          <cell r="G62">
            <v>0</v>
          </cell>
          <cell r="H62">
            <v>0</v>
          </cell>
          <cell r="I62">
            <v>0</v>
          </cell>
          <cell r="J62">
            <v>0</v>
          </cell>
          <cell r="K62">
            <v>0</v>
          </cell>
          <cell r="L62">
            <v>0</v>
          </cell>
          <cell r="M62">
            <v>0</v>
          </cell>
        </row>
        <row r="63">
          <cell r="B63" t="str">
            <v>33801</v>
          </cell>
          <cell r="C63" t="str">
            <v>Servicio de Vigilancia</v>
          </cell>
          <cell r="D63">
            <v>430000</v>
          </cell>
          <cell r="E63">
            <v>140300</v>
          </cell>
          <cell r="F63">
            <v>0</v>
          </cell>
          <cell r="G63">
            <v>570300</v>
          </cell>
          <cell r="H63">
            <v>570206.92000000004</v>
          </cell>
          <cell r="I63">
            <v>570206.92000000004</v>
          </cell>
          <cell r="J63">
            <v>570206.92000000004</v>
          </cell>
          <cell r="K63">
            <v>570206.92000000004</v>
          </cell>
          <cell r="L63">
            <v>93.07999999995809</v>
          </cell>
          <cell r="M63">
            <v>93.07999999995809</v>
          </cell>
        </row>
        <row r="64">
          <cell r="B64" t="str">
            <v>33901</v>
          </cell>
          <cell r="C64" t="str">
            <v>Servicios, Profesionales, Cientificos y Tenicos In</v>
          </cell>
          <cell r="D64">
            <v>750000</v>
          </cell>
          <cell r="E64">
            <v>117000</v>
          </cell>
          <cell r="F64">
            <v>0</v>
          </cell>
          <cell r="G64">
            <v>867000</v>
          </cell>
          <cell r="H64">
            <v>866876.31</v>
          </cell>
          <cell r="I64">
            <v>866876.31</v>
          </cell>
          <cell r="J64">
            <v>866876.31</v>
          </cell>
          <cell r="K64">
            <v>866876.31</v>
          </cell>
          <cell r="L64">
            <v>123.68999999994412</v>
          </cell>
          <cell r="M64">
            <v>123.68999999994412</v>
          </cell>
        </row>
        <row r="65">
          <cell r="B65" t="str">
            <v>34101</v>
          </cell>
          <cell r="C65" t="str">
            <v>Servicios Financieros y Bancarios</v>
          </cell>
          <cell r="D65">
            <v>10000.01</v>
          </cell>
          <cell r="E65">
            <v>0</v>
          </cell>
          <cell r="F65">
            <v>0</v>
          </cell>
          <cell r="G65">
            <v>10000.01</v>
          </cell>
          <cell r="H65">
            <v>7596.7000000000007</v>
          </cell>
          <cell r="I65">
            <v>7596.7000000000007</v>
          </cell>
          <cell r="J65">
            <v>7596.7000000000007</v>
          </cell>
          <cell r="K65">
            <v>7596.7000000000007</v>
          </cell>
          <cell r="L65">
            <v>2403.3099999999995</v>
          </cell>
          <cell r="M65">
            <v>2403.3099999999995</v>
          </cell>
        </row>
        <row r="66">
          <cell r="B66" t="str">
            <v>34401</v>
          </cell>
          <cell r="C66" t="str">
            <v>Seguros de Responsabilidad Patrimonial y Fianzas</v>
          </cell>
          <cell r="D66">
            <v>350000.01</v>
          </cell>
          <cell r="E66">
            <v>0</v>
          </cell>
          <cell r="F66">
            <v>20000</v>
          </cell>
          <cell r="G66">
            <v>330000.01</v>
          </cell>
          <cell r="H66">
            <v>185330.28999999998</v>
          </cell>
          <cell r="I66">
            <v>185330.28999999998</v>
          </cell>
          <cell r="J66">
            <v>185330.28999999998</v>
          </cell>
          <cell r="K66">
            <v>185330.28999999998</v>
          </cell>
          <cell r="L66">
            <v>144669.72000000003</v>
          </cell>
          <cell r="M66">
            <v>144669.72000000003</v>
          </cell>
        </row>
        <row r="67">
          <cell r="B67" t="str">
            <v>34501</v>
          </cell>
          <cell r="C67" t="str">
            <v>Seguro de Bienes Patrimoniales</v>
          </cell>
          <cell r="D67">
            <v>59999.99</v>
          </cell>
          <cell r="E67">
            <v>27800</v>
          </cell>
          <cell r="F67">
            <v>0</v>
          </cell>
          <cell r="G67">
            <v>87799.989999999991</v>
          </cell>
          <cell r="H67">
            <v>87783.330000000016</v>
          </cell>
          <cell r="I67">
            <v>87783.330000000016</v>
          </cell>
          <cell r="J67">
            <v>87783.330000000016</v>
          </cell>
          <cell r="K67">
            <v>87783.330000000016</v>
          </cell>
          <cell r="L67">
            <v>16.659999999974389</v>
          </cell>
          <cell r="M67">
            <v>16.659999999974389</v>
          </cell>
        </row>
        <row r="68">
          <cell r="B68" t="str">
            <v>34701</v>
          </cell>
          <cell r="C68" t="str">
            <v>Fletes y Maniobras</v>
          </cell>
          <cell r="D68">
            <v>10000.01</v>
          </cell>
          <cell r="E68">
            <v>0</v>
          </cell>
          <cell r="F68">
            <v>0</v>
          </cell>
          <cell r="G68">
            <v>10000.01</v>
          </cell>
          <cell r="H68">
            <v>3480</v>
          </cell>
          <cell r="I68">
            <v>3480</v>
          </cell>
          <cell r="J68">
            <v>3480</v>
          </cell>
          <cell r="K68">
            <v>3480</v>
          </cell>
          <cell r="L68">
            <v>6520.01</v>
          </cell>
          <cell r="M68">
            <v>6520.01</v>
          </cell>
        </row>
        <row r="69">
          <cell r="B69" t="str">
            <v>35101</v>
          </cell>
          <cell r="C69" t="str">
            <v>Mantenimiento y Conservacion de Inmuebles</v>
          </cell>
          <cell r="D69">
            <v>1200000</v>
          </cell>
          <cell r="E69">
            <v>0</v>
          </cell>
          <cell r="F69">
            <v>0</v>
          </cell>
          <cell r="G69">
            <v>1200000</v>
          </cell>
          <cell r="H69">
            <v>910097.28</v>
          </cell>
          <cell r="I69">
            <v>910097.28</v>
          </cell>
          <cell r="J69">
            <v>910097.28</v>
          </cell>
          <cell r="K69">
            <v>910097.28</v>
          </cell>
          <cell r="L69">
            <v>289902.71999999997</v>
          </cell>
          <cell r="M69">
            <v>289902.71999999997</v>
          </cell>
        </row>
        <row r="70">
          <cell r="B70" t="str">
            <v>35201</v>
          </cell>
          <cell r="C70" t="str">
            <v>Mantenimiento y Conservacion de Mob y Eqpo</v>
          </cell>
          <cell r="D70">
            <v>10000.01</v>
          </cell>
          <cell r="E70">
            <v>0</v>
          </cell>
          <cell r="F70">
            <v>0</v>
          </cell>
          <cell r="G70">
            <v>10000.01</v>
          </cell>
          <cell r="H70">
            <v>0</v>
          </cell>
          <cell r="I70">
            <v>0</v>
          </cell>
          <cell r="J70">
            <v>0</v>
          </cell>
          <cell r="K70">
            <v>0</v>
          </cell>
          <cell r="L70">
            <v>10000.01</v>
          </cell>
          <cell r="M70">
            <v>10000.01</v>
          </cell>
        </row>
        <row r="71">
          <cell r="B71" t="str">
            <v>35301</v>
          </cell>
          <cell r="C71" t="str">
            <v>Instalaciones</v>
          </cell>
          <cell r="D71">
            <v>50000</v>
          </cell>
          <cell r="E71">
            <v>0</v>
          </cell>
          <cell r="F71">
            <v>0</v>
          </cell>
          <cell r="G71">
            <v>50000</v>
          </cell>
          <cell r="H71">
            <v>4760.84</v>
          </cell>
          <cell r="I71">
            <v>4760.84</v>
          </cell>
          <cell r="J71">
            <v>4760.84</v>
          </cell>
          <cell r="K71">
            <v>4760.84</v>
          </cell>
          <cell r="L71">
            <v>45239.16</v>
          </cell>
          <cell r="M71">
            <v>45239.16</v>
          </cell>
        </row>
        <row r="72">
          <cell r="B72" t="str">
            <v>35302</v>
          </cell>
          <cell r="C72" t="str">
            <v>Mantto y Conservacion de Bienes Informaticos</v>
          </cell>
          <cell r="D72">
            <v>70000.009999999995</v>
          </cell>
          <cell r="E72">
            <v>15300</v>
          </cell>
          <cell r="F72">
            <v>0</v>
          </cell>
          <cell r="G72">
            <v>85300.01</v>
          </cell>
          <cell r="H72">
            <v>85289.489999999991</v>
          </cell>
          <cell r="I72">
            <v>85289.489999999991</v>
          </cell>
          <cell r="J72">
            <v>85289.489999999991</v>
          </cell>
          <cell r="K72">
            <v>85289.489999999991</v>
          </cell>
          <cell r="L72">
            <v>10.520000000004075</v>
          </cell>
          <cell r="M72">
            <v>10.520000000004075</v>
          </cell>
        </row>
        <row r="73">
          <cell r="B73" t="str">
            <v>35501</v>
          </cell>
          <cell r="C73" t="str">
            <v>Mantto y Conservacion Eqpo de Transporte</v>
          </cell>
          <cell r="D73">
            <v>250000</v>
          </cell>
          <cell r="E73">
            <v>0</v>
          </cell>
          <cell r="F73">
            <v>0</v>
          </cell>
          <cell r="G73">
            <v>250000</v>
          </cell>
          <cell r="H73">
            <v>87996.299999999988</v>
          </cell>
          <cell r="I73">
            <v>87996.299999999988</v>
          </cell>
          <cell r="J73">
            <v>87996.299999999988</v>
          </cell>
          <cell r="K73">
            <v>87996.299999999988</v>
          </cell>
          <cell r="L73">
            <v>162003.70000000001</v>
          </cell>
          <cell r="M73">
            <v>162003.70000000001</v>
          </cell>
        </row>
        <row r="74">
          <cell r="B74" t="str">
            <v>35701</v>
          </cell>
          <cell r="C74" t="str">
            <v>Mantenimiento y Conservacion de Maq y Eqpo</v>
          </cell>
          <cell r="D74">
            <v>59999.99</v>
          </cell>
          <cell r="E74">
            <v>0</v>
          </cell>
          <cell r="F74">
            <v>0</v>
          </cell>
          <cell r="G74">
            <v>59999.99</v>
          </cell>
          <cell r="H74">
            <v>50291.519999999997</v>
          </cell>
          <cell r="I74">
            <v>50291.519999999997</v>
          </cell>
          <cell r="J74">
            <v>50291.519999999997</v>
          </cell>
          <cell r="K74">
            <v>50291.519999999997</v>
          </cell>
          <cell r="L74">
            <v>9708.4700000000012</v>
          </cell>
          <cell r="M74">
            <v>9708.4700000000012</v>
          </cell>
        </row>
        <row r="75">
          <cell r="B75" t="str">
            <v>35901</v>
          </cell>
          <cell r="C75" t="str">
            <v>Servicios de Jardineria y Fumigacion</v>
          </cell>
          <cell r="D75">
            <v>90000</v>
          </cell>
          <cell r="E75">
            <v>0</v>
          </cell>
          <cell r="F75">
            <v>0</v>
          </cell>
          <cell r="G75">
            <v>90000</v>
          </cell>
          <cell r="H75">
            <v>80959.710000000006</v>
          </cell>
          <cell r="I75">
            <v>80959.709999999992</v>
          </cell>
          <cell r="J75">
            <v>80959.709999999992</v>
          </cell>
          <cell r="K75">
            <v>80959.709999999992</v>
          </cell>
          <cell r="L75">
            <v>9040.2899999999936</v>
          </cell>
          <cell r="M75">
            <v>9040.2900000000081</v>
          </cell>
        </row>
        <row r="76">
          <cell r="B76" t="str">
            <v>36101</v>
          </cell>
          <cell r="C76" t="str">
            <v>Difusion por Radio,TV y otros Medios de Mensajes s</v>
          </cell>
          <cell r="D76">
            <v>9999999.9900000002</v>
          </cell>
          <cell r="E76">
            <v>906118.88</v>
          </cell>
          <cell r="F76">
            <v>0</v>
          </cell>
          <cell r="G76">
            <v>10906118.870000001</v>
          </cell>
          <cell r="H76">
            <v>906118.86</v>
          </cell>
          <cell r="I76">
            <v>906118.86</v>
          </cell>
          <cell r="J76">
            <v>906118.86</v>
          </cell>
          <cell r="K76">
            <v>906118.86</v>
          </cell>
          <cell r="L76">
            <v>10000000.010000002</v>
          </cell>
          <cell r="M76">
            <v>10000000.010000002</v>
          </cell>
        </row>
        <row r="77">
          <cell r="B77" t="str">
            <v>36201</v>
          </cell>
          <cell r="C77" t="str">
            <v>Difusion por Radio,TV y Otros Medios de Mensajes C</v>
          </cell>
          <cell r="D77">
            <v>500000.01</v>
          </cell>
          <cell r="E77">
            <v>0</v>
          </cell>
          <cell r="F77">
            <v>105000</v>
          </cell>
          <cell r="G77">
            <v>395000.01</v>
          </cell>
          <cell r="H77">
            <v>70365.600000000006</v>
          </cell>
          <cell r="I77">
            <v>70365.600000000006</v>
          </cell>
          <cell r="J77">
            <v>70365.600000000006</v>
          </cell>
          <cell r="K77">
            <v>70365.600000000006</v>
          </cell>
          <cell r="L77">
            <v>324634.41000000003</v>
          </cell>
          <cell r="M77">
            <v>324634.41000000003</v>
          </cell>
        </row>
        <row r="78">
          <cell r="B78" t="str">
            <v>37101</v>
          </cell>
          <cell r="C78" t="str">
            <v>Pasajes Aereos</v>
          </cell>
          <cell r="D78">
            <v>3500000</v>
          </cell>
          <cell r="E78">
            <v>0</v>
          </cell>
          <cell r="F78">
            <v>0</v>
          </cell>
          <cell r="G78">
            <v>3500000</v>
          </cell>
          <cell r="H78">
            <v>2930557</v>
          </cell>
          <cell r="I78">
            <v>2930557</v>
          </cell>
          <cell r="J78">
            <v>2930557</v>
          </cell>
          <cell r="K78">
            <v>2930557</v>
          </cell>
          <cell r="L78">
            <v>569443</v>
          </cell>
          <cell r="M78">
            <v>569443</v>
          </cell>
        </row>
        <row r="79">
          <cell r="B79" t="str">
            <v>37201</v>
          </cell>
          <cell r="C79" t="str">
            <v>Pasajes Terrestres</v>
          </cell>
          <cell r="D79">
            <v>56428</v>
          </cell>
          <cell r="E79">
            <v>90000</v>
          </cell>
          <cell r="F79">
            <v>0</v>
          </cell>
          <cell r="G79">
            <v>146428</v>
          </cell>
          <cell r="H79">
            <v>35150.86</v>
          </cell>
          <cell r="I79">
            <v>35150.86</v>
          </cell>
          <cell r="J79">
            <v>35150.86</v>
          </cell>
          <cell r="K79">
            <v>35150.86</v>
          </cell>
          <cell r="L79">
            <v>111277.14</v>
          </cell>
          <cell r="M79">
            <v>111277.14</v>
          </cell>
        </row>
        <row r="80">
          <cell r="B80" t="str">
            <v>37501</v>
          </cell>
          <cell r="C80" t="str">
            <v>Viaticos en el Pais</v>
          </cell>
          <cell r="D80">
            <v>799999.99</v>
          </cell>
          <cell r="E80">
            <v>0</v>
          </cell>
          <cell r="F80">
            <v>0</v>
          </cell>
          <cell r="G80">
            <v>799999.99</v>
          </cell>
          <cell r="H80">
            <v>142556.41999999998</v>
          </cell>
          <cell r="I80">
            <v>142556.41999999998</v>
          </cell>
          <cell r="J80">
            <v>142556.41999999998</v>
          </cell>
          <cell r="K80">
            <v>142556.41999999998</v>
          </cell>
          <cell r="L80">
            <v>657443.57000000007</v>
          </cell>
          <cell r="M80">
            <v>657443.57000000007</v>
          </cell>
        </row>
        <row r="81">
          <cell r="B81" t="str">
            <v>37502</v>
          </cell>
          <cell r="C81" t="str">
            <v>Gastos de Camino</v>
          </cell>
          <cell r="D81">
            <v>5000</v>
          </cell>
          <cell r="E81">
            <v>5000</v>
          </cell>
          <cell r="F81">
            <v>0</v>
          </cell>
          <cell r="G81">
            <v>10000</v>
          </cell>
          <cell r="H81">
            <v>7498</v>
          </cell>
          <cell r="I81">
            <v>7498</v>
          </cell>
          <cell r="J81">
            <v>7498</v>
          </cell>
          <cell r="K81">
            <v>7498</v>
          </cell>
          <cell r="L81">
            <v>2502</v>
          </cell>
          <cell r="M81">
            <v>2502</v>
          </cell>
        </row>
        <row r="82">
          <cell r="B82" t="str">
            <v>37601</v>
          </cell>
          <cell r="C82" t="str">
            <v>Viaticos en el Extranjero</v>
          </cell>
          <cell r="D82">
            <v>2700000</v>
          </cell>
          <cell r="E82">
            <v>0</v>
          </cell>
          <cell r="F82">
            <v>45000</v>
          </cell>
          <cell r="G82">
            <v>2655000</v>
          </cell>
          <cell r="H82">
            <v>480268.83999999997</v>
          </cell>
          <cell r="I82">
            <v>480268.83999999997</v>
          </cell>
          <cell r="J82">
            <v>480268.83999999997</v>
          </cell>
          <cell r="K82">
            <v>480268.83999999997</v>
          </cell>
          <cell r="L82">
            <v>2174731.16</v>
          </cell>
          <cell r="M82">
            <v>2174731.16</v>
          </cell>
        </row>
        <row r="83">
          <cell r="B83" t="str">
            <v>37901</v>
          </cell>
          <cell r="C83" t="str">
            <v>Cuotas</v>
          </cell>
          <cell r="D83">
            <v>5000</v>
          </cell>
          <cell r="E83">
            <v>15000</v>
          </cell>
          <cell r="F83">
            <v>0</v>
          </cell>
          <cell r="G83">
            <v>20000</v>
          </cell>
          <cell r="H83">
            <v>9237</v>
          </cell>
          <cell r="I83">
            <v>9237</v>
          </cell>
          <cell r="J83">
            <v>9237</v>
          </cell>
          <cell r="K83">
            <v>9237</v>
          </cell>
          <cell r="L83">
            <v>10763</v>
          </cell>
          <cell r="M83">
            <v>10763</v>
          </cell>
        </row>
        <row r="84">
          <cell r="B84" t="str">
            <v>38101</v>
          </cell>
          <cell r="C84" t="str">
            <v>Gastos de ceremonial</v>
          </cell>
          <cell r="D84">
            <v>100000</v>
          </cell>
          <cell r="E84">
            <v>6193728.75</v>
          </cell>
          <cell r="F84">
            <v>17062.68</v>
          </cell>
          <cell r="G84">
            <v>6276666.0700000003</v>
          </cell>
          <cell r="H84">
            <v>1471670.7699999998</v>
          </cell>
          <cell r="I84">
            <v>1471670.7699999998</v>
          </cell>
          <cell r="J84">
            <v>1471670.7699999998</v>
          </cell>
          <cell r="K84">
            <v>1471670.7699999998</v>
          </cell>
          <cell r="L84">
            <v>4804995.3000000007</v>
          </cell>
          <cell r="M84">
            <v>4804995.3000000007</v>
          </cell>
        </row>
        <row r="85">
          <cell r="B85" t="str">
            <v>38201</v>
          </cell>
          <cell r="C85" t="str">
            <v>Gastos de Orden Social y cultural</v>
          </cell>
          <cell r="D85">
            <v>10000.01</v>
          </cell>
          <cell r="E85">
            <v>0</v>
          </cell>
          <cell r="F85">
            <v>0</v>
          </cell>
          <cell r="G85">
            <v>10000.01</v>
          </cell>
          <cell r="H85">
            <v>3000</v>
          </cell>
          <cell r="I85">
            <v>3000</v>
          </cell>
          <cell r="J85">
            <v>3000</v>
          </cell>
          <cell r="K85">
            <v>3000</v>
          </cell>
          <cell r="L85">
            <v>7000.01</v>
          </cell>
          <cell r="M85">
            <v>7000.01</v>
          </cell>
        </row>
        <row r="86">
          <cell r="B86" t="str">
            <v>38301</v>
          </cell>
          <cell r="C86" t="str">
            <v>Congresos y Convenciones</v>
          </cell>
          <cell r="D86">
            <v>3900000</v>
          </cell>
          <cell r="E86">
            <v>0</v>
          </cell>
          <cell r="F86">
            <v>280400</v>
          </cell>
          <cell r="G86">
            <v>3619600</v>
          </cell>
          <cell r="H86">
            <v>1898922.91</v>
          </cell>
          <cell r="I86">
            <v>1898922.91</v>
          </cell>
          <cell r="J86">
            <v>1898922.91</v>
          </cell>
          <cell r="K86">
            <v>1898922.91</v>
          </cell>
          <cell r="L86">
            <v>1720677.09</v>
          </cell>
          <cell r="M86">
            <v>1720677.09</v>
          </cell>
        </row>
        <row r="87">
          <cell r="B87" t="str">
            <v>38501</v>
          </cell>
          <cell r="C87" t="str">
            <v>Gastos de Atencion y Promocion</v>
          </cell>
          <cell r="D87">
            <v>600000</v>
          </cell>
          <cell r="E87">
            <v>0</v>
          </cell>
          <cell r="F87">
            <v>0</v>
          </cell>
          <cell r="G87">
            <v>600000</v>
          </cell>
          <cell r="H87">
            <v>522412.64999999997</v>
          </cell>
          <cell r="I87">
            <v>522412.64999999997</v>
          </cell>
          <cell r="J87">
            <v>522412.64999999997</v>
          </cell>
          <cell r="K87">
            <v>522412.64999999997</v>
          </cell>
          <cell r="L87">
            <v>77587.350000000035</v>
          </cell>
          <cell r="M87">
            <v>77587.350000000035</v>
          </cell>
        </row>
        <row r="88">
          <cell r="B88" t="str">
            <v>39201</v>
          </cell>
          <cell r="C88" t="str">
            <v>Impuestos y Derechos</v>
          </cell>
          <cell r="D88">
            <v>5000</v>
          </cell>
          <cell r="E88">
            <v>0</v>
          </cell>
          <cell r="F88">
            <v>0</v>
          </cell>
          <cell r="G88">
            <v>5000</v>
          </cell>
          <cell r="H88">
            <v>0</v>
          </cell>
          <cell r="I88">
            <v>0</v>
          </cell>
          <cell r="J88">
            <v>0</v>
          </cell>
          <cell r="K88">
            <v>0</v>
          </cell>
          <cell r="L88">
            <v>5000</v>
          </cell>
          <cell r="M88">
            <v>5000</v>
          </cell>
        </row>
        <row r="89">
          <cell r="B89">
            <v>39501</v>
          </cell>
          <cell r="C89" t="str">
            <v>PENAS, MULTAS, ACCESORIOS Y ACTUALIZACIONES</v>
          </cell>
          <cell r="D89">
            <v>20000</v>
          </cell>
          <cell r="E89">
            <v>10000</v>
          </cell>
          <cell r="F89">
            <v>0</v>
          </cell>
          <cell r="G89">
            <v>30000</v>
          </cell>
          <cell r="H89">
            <v>28571</v>
          </cell>
          <cell r="I89">
            <v>28571</v>
          </cell>
          <cell r="J89">
            <v>28571</v>
          </cell>
          <cell r="K89">
            <v>28571</v>
          </cell>
          <cell r="L89">
            <v>1429</v>
          </cell>
          <cell r="M89">
            <v>1429</v>
          </cell>
        </row>
        <row r="90">
          <cell r="B90">
            <v>4000</v>
          </cell>
          <cell r="C90" t="str">
            <v>TRANSFERENCIAS, ASIGNACIONES, SUBSIDIOS Y OTRAS AY</v>
          </cell>
          <cell r="D90">
            <v>33436316.73</v>
          </cell>
          <cell r="E90">
            <v>33025875</v>
          </cell>
          <cell r="F90">
            <v>0</v>
          </cell>
          <cell r="G90">
            <v>66462191.730000004</v>
          </cell>
          <cell r="H90">
            <v>47431015</v>
          </cell>
          <cell r="I90">
            <v>47431015</v>
          </cell>
          <cell r="J90">
            <v>47431015</v>
          </cell>
          <cell r="K90">
            <v>47431015</v>
          </cell>
          <cell r="L90">
            <v>19031176.730000004</v>
          </cell>
          <cell r="M90">
            <v>19031176.730000004</v>
          </cell>
        </row>
        <row r="91">
          <cell r="B91">
            <v>43101</v>
          </cell>
          <cell r="C91" t="str">
            <v>SUBSIDIOS A LA PRODUCCION</v>
          </cell>
          <cell r="D91">
            <v>32436316.73</v>
          </cell>
          <cell r="E91">
            <v>33025875</v>
          </cell>
          <cell r="F91">
            <v>0</v>
          </cell>
          <cell r="G91">
            <v>65462191.730000004</v>
          </cell>
          <cell r="H91">
            <v>47025875</v>
          </cell>
          <cell r="I91">
            <v>47025875</v>
          </cell>
          <cell r="J91">
            <v>47025875</v>
          </cell>
          <cell r="K91">
            <v>47025875</v>
          </cell>
          <cell r="L91">
            <v>18436316.730000004</v>
          </cell>
          <cell r="M91">
            <v>18436316.730000004</v>
          </cell>
        </row>
        <row r="92">
          <cell r="B92">
            <v>43301</v>
          </cell>
          <cell r="C92" t="str">
            <v>SUBSIDIOS A LA INVERSION</v>
          </cell>
          <cell r="D92">
            <v>1000000</v>
          </cell>
          <cell r="E92">
            <v>0</v>
          </cell>
          <cell r="F92">
            <v>0</v>
          </cell>
          <cell r="G92">
            <v>1000000</v>
          </cell>
          <cell r="H92">
            <v>405140</v>
          </cell>
          <cell r="I92">
            <v>405140</v>
          </cell>
          <cell r="J92">
            <v>405140</v>
          </cell>
          <cell r="K92">
            <v>405140</v>
          </cell>
          <cell r="L92">
            <v>594860</v>
          </cell>
          <cell r="M92">
            <v>594860</v>
          </cell>
        </row>
        <row r="93">
          <cell r="B93">
            <v>5000</v>
          </cell>
          <cell r="C93" t="str">
            <v>BIENES MUEBLES, INMUEBLES E INTANGIBLES</v>
          </cell>
          <cell r="D93">
            <v>0</v>
          </cell>
          <cell r="E93">
            <v>17062.68</v>
          </cell>
          <cell r="F93">
            <v>0</v>
          </cell>
          <cell r="G93">
            <v>17062.68</v>
          </cell>
          <cell r="H93">
            <v>17062.68</v>
          </cell>
          <cell r="I93">
            <v>17062.68</v>
          </cell>
          <cell r="J93">
            <v>17062.68</v>
          </cell>
          <cell r="K93">
            <v>17062.68</v>
          </cell>
          <cell r="L93">
            <v>0</v>
          </cell>
          <cell r="M93">
            <v>0</v>
          </cell>
        </row>
        <row r="94">
          <cell r="B94" t="str">
            <v>51101</v>
          </cell>
          <cell r="C94" t="str">
            <v>Muebles de Oficina y Estanteria</v>
          </cell>
          <cell r="D94">
            <v>0</v>
          </cell>
          <cell r="E94">
            <v>0</v>
          </cell>
          <cell r="F94">
            <v>0</v>
          </cell>
          <cell r="G94">
            <v>0</v>
          </cell>
          <cell r="H94">
            <v>0</v>
          </cell>
          <cell r="I94">
            <v>0</v>
          </cell>
          <cell r="J94">
            <v>0</v>
          </cell>
          <cell r="K94">
            <v>0</v>
          </cell>
          <cell r="L94">
            <v>0</v>
          </cell>
          <cell r="M94">
            <v>0</v>
          </cell>
        </row>
        <row r="95">
          <cell r="B95" t="str">
            <v>51501</v>
          </cell>
          <cell r="C95" t="str">
            <v>Eqpo de Computo y de Tecnologias de la informacion</v>
          </cell>
          <cell r="D95">
            <v>0</v>
          </cell>
          <cell r="E95">
            <v>17062.68</v>
          </cell>
          <cell r="F95">
            <v>0</v>
          </cell>
          <cell r="G95">
            <v>17062.68</v>
          </cell>
          <cell r="H95">
            <v>17062.68</v>
          </cell>
          <cell r="I95">
            <v>17062.68</v>
          </cell>
          <cell r="J95">
            <v>17062.68</v>
          </cell>
          <cell r="K95">
            <v>17062.68</v>
          </cell>
          <cell r="L95">
            <v>0</v>
          </cell>
          <cell r="M95">
            <v>0</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60"/>
  <sheetViews>
    <sheetView showGridLines="0" tabSelected="1" zoomScale="80" zoomScaleNormal="80" workbookViewId="0">
      <selection activeCell="P29" sqref="P29"/>
    </sheetView>
  </sheetViews>
  <sheetFormatPr baseColWidth="10" defaultColWidth="9.140625" defaultRowHeight="12.75" x14ac:dyDescent="0.2"/>
  <cols>
    <col min="1" max="1" width="9.140625" style="155"/>
    <col min="2" max="2" width="3.7109375" style="155" customWidth="1"/>
    <col min="3" max="3" width="59" style="155" customWidth="1"/>
    <col min="4" max="4" width="15.85546875" style="155" bestFit="1" customWidth="1"/>
    <col min="5" max="5" width="15.85546875" style="180" bestFit="1" customWidth="1"/>
    <col min="6" max="6" width="2" style="155" customWidth="1"/>
    <col min="7" max="7" width="2.42578125" style="155" customWidth="1"/>
    <col min="8" max="8" width="63" style="155" customWidth="1"/>
    <col min="9" max="9" width="1.140625" style="155" customWidth="1"/>
    <col min="10" max="10" width="15.85546875" style="180" bestFit="1" customWidth="1"/>
    <col min="11" max="11" width="15.85546875" style="155" bestFit="1" customWidth="1"/>
    <col min="12" max="12" width="1.42578125" style="155" customWidth="1"/>
    <col min="13" max="13" width="17.42578125" style="155" hidden="1" customWidth="1"/>
    <col min="14" max="14" width="0" style="155" hidden="1" customWidth="1"/>
    <col min="15" max="15" width="11.140625" style="155" customWidth="1"/>
    <col min="16" max="16" width="16.42578125" style="155" bestFit="1" customWidth="1"/>
    <col min="17" max="17" width="15.7109375" style="155" customWidth="1"/>
    <col min="18" max="18" width="13.7109375" style="155" bestFit="1" customWidth="1"/>
    <col min="19" max="16384" width="9.140625" style="155"/>
  </cols>
  <sheetData>
    <row r="1" spans="2:18" ht="24" customHeight="1" x14ac:dyDescent="0.2">
      <c r="B1" s="633" t="s">
        <v>0</v>
      </c>
      <c r="C1" s="634"/>
      <c r="D1" s="634"/>
      <c r="E1" s="634"/>
      <c r="F1" s="634"/>
      <c r="G1" s="634"/>
      <c r="H1" s="634"/>
      <c r="I1" s="634"/>
      <c r="J1" s="634"/>
      <c r="K1" s="634"/>
      <c r="L1" s="635"/>
    </row>
    <row r="2" spans="2:18" ht="18.75" customHeight="1" x14ac:dyDescent="0.2">
      <c r="B2" s="636" t="s">
        <v>165</v>
      </c>
      <c r="C2" s="637"/>
      <c r="D2" s="637"/>
      <c r="E2" s="637"/>
      <c r="F2" s="637"/>
      <c r="G2" s="637"/>
      <c r="H2" s="637"/>
      <c r="I2" s="637"/>
      <c r="J2" s="637"/>
      <c r="K2" s="637"/>
      <c r="L2" s="638"/>
    </row>
    <row r="3" spans="2:18" ht="18" customHeight="1" x14ac:dyDescent="0.2">
      <c r="B3" s="639" t="s">
        <v>557</v>
      </c>
      <c r="C3" s="640"/>
      <c r="D3" s="640"/>
      <c r="E3" s="640"/>
      <c r="F3" s="640"/>
      <c r="G3" s="640"/>
      <c r="H3" s="640"/>
      <c r="I3" s="640"/>
      <c r="J3" s="640"/>
      <c r="K3" s="640"/>
      <c r="L3" s="641"/>
    </row>
    <row r="4" spans="2:18" ht="9.75" customHeight="1" thickBot="1" x14ac:dyDescent="0.25">
      <c r="B4" s="642"/>
      <c r="C4" s="643"/>
      <c r="D4" s="643"/>
      <c r="E4" s="643"/>
      <c r="F4" s="643"/>
      <c r="G4" s="643"/>
      <c r="H4" s="643"/>
      <c r="I4" s="643"/>
      <c r="J4" s="643"/>
      <c r="K4" s="643"/>
      <c r="L4" s="644"/>
    </row>
    <row r="5" spans="2:18" ht="12.75" customHeight="1" thickBot="1" x14ac:dyDescent="0.35">
      <c r="B5" s="645"/>
      <c r="C5" s="646"/>
      <c r="D5" s="646"/>
      <c r="E5" s="646"/>
      <c r="F5" s="646"/>
      <c r="G5" s="646"/>
      <c r="H5" s="646"/>
      <c r="I5" s="646"/>
      <c r="J5" s="646"/>
      <c r="K5" s="646"/>
      <c r="L5" s="647"/>
    </row>
    <row r="6" spans="2:18" x14ac:dyDescent="0.2">
      <c r="B6" s="156"/>
      <c r="C6" s="157"/>
      <c r="D6" s="158"/>
      <c r="E6" s="158"/>
      <c r="F6" s="157"/>
      <c r="G6" s="157"/>
      <c r="H6" s="157"/>
      <c r="I6" s="157"/>
      <c r="J6" s="158"/>
      <c r="K6" s="157"/>
      <c r="L6" s="159"/>
    </row>
    <row r="7" spans="2:18" ht="16.5" x14ac:dyDescent="0.3">
      <c r="B7" s="160" t="s">
        <v>2</v>
      </c>
      <c r="C7" s="161"/>
      <c r="D7" s="162">
        <v>2018</v>
      </c>
      <c r="E7" s="162">
        <v>2017</v>
      </c>
      <c r="F7" s="163"/>
      <c r="G7" s="164" t="s">
        <v>3</v>
      </c>
      <c r="H7" s="165"/>
      <c r="I7" s="163"/>
      <c r="J7" s="162">
        <v>2018</v>
      </c>
      <c r="K7" s="162">
        <v>2017</v>
      </c>
      <c r="L7" s="166"/>
    </row>
    <row r="8" spans="2:18" ht="5.25" customHeight="1" x14ac:dyDescent="0.3">
      <c r="B8" s="160"/>
      <c r="C8" s="161"/>
      <c r="D8" s="162"/>
      <c r="E8" s="167"/>
      <c r="F8" s="163"/>
      <c r="G8" s="164"/>
      <c r="H8" s="165"/>
      <c r="I8" s="163"/>
      <c r="J8" s="167"/>
      <c r="K8" s="168"/>
      <c r="L8" s="166"/>
    </row>
    <row r="9" spans="2:18" ht="16.5" x14ac:dyDescent="0.3">
      <c r="B9" s="169" t="s">
        <v>4</v>
      </c>
      <c r="C9" s="170"/>
      <c r="D9" s="171"/>
      <c r="E9" s="172"/>
      <c r="F9" s="171"/>
      <c r="G9" s="173" t="s">
        <v>5</v>
      </c>
      <c r="H9" s="165"/>
      <c r="I9" s="174"/>
      <c r="J9" s="175"/>
      <c r="K9" s="175"/>
      <c r="L9" s="166"/>
    </row>
    <row r="10" spans="2:18" s="535" customFormat="1" ht="15.95" customHeight="1" x14ac:dyDescent="0.25">
      <c r="B10" s="527"/>
      <c r="C10" s="528" t="s">
        <v>164</v>
      </c>
      <c r="D10" s="529">
        <v>1315060669</v>
      </c>
      <c r="E10" s="529">
        <v>2876035992</v>
      </c>
      <c r="F10" s="530"/>
      <c r="G10" s="531"/>
      <c r="H10" s="532" t="s">
        <v>163</v>
      </c>
      <c r="I10" s="530"/>
      <c r="J10" s="533">
        <f>5960251195+750861</f>
        <v>5961002056</v>
      </c>
      <c r="K10" s="533">
        <v>5208326657</v>
      </c>
      <c r="L10" s="534"/>
      <c r="O10" s="536"/>
      <c r="P10" s="536"/>
      <c r="Q10" s="536"/>
    </row>
    <row r="11" spans="2:18" s="535" customFormat="1" ht="15.95" customHeight="1" x14ac:dyDescent="0.25">
      <c r="B11" s="527"/>
      <c r="C11" s="528" t="s">
        <v>162</v>
      </c>
      <c r="D11" s="533">
        <v>2160571842</v>
      </c>
      <c r="E11" s="529">
        <v>1625200575</v>
      </c>
      <c r="F11" s="530"/>
      <c r="G11" s="531"/>
      <c r="H11" s="532" t="s">
        <v>161</v>
      </c>
      <c r="I11" s="530"/>
      <c r="J11" s="533">
        <v>2802651515</v>
      </c>
      <c r="K11" s="533">
        <v>2387479518</v>
      </c>
      <c r="L11" s="534"/>
      <c r="O11" s="536"/>
      <c r="P11" s="536"/>
      <c r="Q11" s="536"/>
    </row>
    <row r="12" spans="2:18" s="535" customFormat="1" ht="15.95" customHeight="1" x14ac:dyDescent="0.25">
      <c r="B12" s="527"/>
      <c r="C12" s="528" t="s">
        <v>160</v>
      </c>
      <c r="D12" s="533">
        <v>1055068757</v>
      </c>
      <c r="E12" s="529">
        <v>1110198629</v>
      </c>
      <c r="F12" s="530"/>
      <c r="G12" s="531"/>
      <c r="H12" s="532" t="s">
        <v>159</v>
      </c>
      <c r="I12" s="530"/>
      <c r="J12" s="533">
        <v>36549063</v>
      </c>
      <c r="K12" s="533">
        <v>361256308</v>
      </c>
      <c r="L12" s="534"/>
      <c r="O12" s="536"/>
      <c r="P12" s="536"/>
      <c r="Q12" s="536"/>
      <c r="R12" s="536"/>
    </row>
    <row r="13" spans="2:18" s="535" customFormat="1" ht="15.95" customHeight="1" x14ac:dyDescent="0.25">
      <c r="B13" s="527"/>
      <c r="C13" s="537" t="s">
        <v>380</v>
      </c>
      <c r="D13" s="554">
        <v>0</v>
      </c>
      <c r="E13" s="554">
        <v>0</v>
      </c>
      <c r="F13" s="530"/>
      <c r="G13" s="531"/>
      <c r="H13" s="532" t="s">
        <v>158</v>
      </c>
      <c r="I13" s="530"/>
      <c r="J13" s="556">
        <v>0</v>
      </c>
      <c r="K13" s="556">
        <v>0</v>
      </c>
      <c r="L13" s="534"/>
      <c r="O13" s="536"/>
      <c r="P13" s="536"/>
      <c r="Q13" s="536"/>
    </row>
    <row r="14" spans="2:18" s="535" customFormat="1" ht="15.95" customHeight="1" x14ac:dyDescent="0.25">
      <c r="B14" s="527"/>
      <c r="C14" s="528" t="s">
        <v>157</v>
      </c>
      <c r="D14" s="554">
        <v>0</v>
      </c>
      <c r="E14" s="554">
        <v>0</v>
      </c>
      <c r="F14" s="530"/>
      <c r="G14" s="531"/>
      <c r="H14" s="532" t="s">
        <v>374</v>
      </c>
      <c r="I14" s="530"/>
      <c r="J14" s="533">
        <v>108996626</v>
      </c>
      <c r="K14" s="533">
        <v>116372003</v>
      </c>
      <c r="L14" s="534"/>
      <c r="O14" s="536"/>
      <c r="P14" s="536"/>
      <c r="Q14" s="536"/>
    </row>
    <row r="15" spans="2:18" s="535" customFormat="1" ht="15.95" customHeight="1" x14ac:dyDescent="0.25">
      <c r="B15" s="527"/>
      <c r="C15" s="538" t="s">
        <v>155</v>
      </c>
      <c r="D15" s="554">
        <v>0</v>
      </c>
      <c r="E15" s="554">
        <v>0</v>
      </c>
      <c r="F15" s="530"/>
      <c r="G15" s="531"/>
      <c r="H15" s="532" t="s">
        <v>381</v>
      </c>
      <c r="I15" s="530"/>
      <c r="J15" s="533">
        <v>401011454</v>
      </c>
      <c r="K15" s="533">
        <v>556227475</v>
      </c>
      <c r="L15" s="534"/>
      <c r="O15" s="536"/>
      <c r="P15" s="536"/>
      <c r="Q15" s="536"/>
    </row>
    <row r="16" spans="2:18" s="535" customFormat="1" ht="15.95" customHeight="1" x14ac:dyDescent="0.25">
      <c r="B16" s="527"/>
      <c r="C16" s="528" t="s">
        <v>154</v>
      </c>
      <c r="D16" s="529">
        <v>38232862</v>
      </c>
      <c r="E16" s="529">
        <v>38232862</v>
      </c>
      <c r="F16" s="530"/>
      <c r="G16" s="531"/>
      <c r="H16" s="532" t="s">
        <v>153</v>
      </c>
      <c r="I16" s="530"/>
      <c r="J16" s="556">
        <v>0</v>
      </c>
      <c r="K16" s="556">
        <v>0</v>
      </c>
      <c r="L16" s="534"/>
      <c r="O16" s="536"/>
      <c r="P16" s="536"/>
      <c r="Q16" s="536"/>
    </row>
    <row r="17" spans="2:18" s="535" customFormat="1" ht="13.5" x14ac:dyDescent="0.25">
      <c r="B17" s="527"/>
      <c r="C17" s="528"/>
      <c r="D17" s="539"/>
      <c r="E17" s="539"/>
      <c r="F17" s="530"/>
      <c r="G17" s="531"/>
      <c r="H17" s="532" t="s">
        <v>375</v>
      </c>
      <c r="I17" s="530"/>
      <c r="J17" s="533">
        <v>15492237</v>
      </c>
      <c r="K17" s="533">
        <v>6621104</v>
      </c>
      <c r="L17" s="534"/>
      <c r="O17" s="536"/>
      <c r="P17" s="540"/>
      <c r="Q17" s="536"/>
    </row>
    <row r="18" spans="2:18" ht="16.5" x14ac:dyDescent="0.3">
      <c r="B18" s="183" t="s">
        <v>152</v>
      </c>
      <c r="C18" s="161"/>
      <c r="D18" s="208">
        <f>SUM(D10:D16)</f>
        <v>4568934130</v>
      </c>
      <c r="E18" s="208">
        <f>SUM(E10:E16)</f>
        <v>5649668058</v>
      </c>
      <c r="F18" s="177"/>
      <c r="G18" s="178"/>
      <c r="H18" s="179"/>
      <c r="I18" s="177"/>
      <c r="J18" s="185"/>
      <c r="K18" s="186"/>
      <c r="L18" s="166"/>
      <c r="P18" s="182"/>
      <c r="Q18" s="180"/>
    </row>
    <row r="19" spans="2:18" ht="16.5" x14ac:dyDescent="0.3">
      <c r="B19" s="187"/>
      <c r="C19" s="161"/>
      <c r="D19" s="181"/>
      <c r="E19" s="181"/>
      <c r="F19" s="177"/>
      <c r="G19" s="188" t="s">
        <v>151</v>
      </c>
      <c r="H19" s="189"/>
      <c r="I19" s="177"/>
      <c r="J19" s="208">
        <f>SUM(J10:J17)</f>
        <v>9325702951</v>
      </c>
      <c r="K19" s="208">
        <f>SUM(K10:K17)</f>
        <v>8636283065</v>
      </c>
      <c r="L19" s="166"/>
      <c r="P19" s="180"/>
      <c r="Q19" s="180"/>
    </row>
    <row r="20" spans="2:18" ht="16.5" x14ac:dyDescent="0.3">
      <c r="B20" s="187"/>
      <c r="D20" s="190"/>
      <c r="E20" s="191"/>
      <c r="F20" s="177"/>
      <c r="G20" s="192"/>
      <c r="H20" s="192"/>
      <c r="I20" s="177"/>
      <c r="J20" s="185"/>
      <c r="K20" s="186"/>
      <c r="L20" s="166"/>
    </row>
    <row r="21" spans="2:18" ht="16.5" x14ac:dyDescent="0.3">
      <c r="B21" s="169" t="s">
        <v>82</v>
      </c>
      <c r="C21" s="161"/>
      <c r="D21" s="181"/>
      <c r="E21" s="181"/>
      <c r="F21" s="177"/>
      <c r="G21" s="193" t="s">
        <v>83</v>
      </c>
      <c r="H21" s="179"/>
      <c r="I21" s="177"/>
      <c r="J21" s="185"/>
      <c r="K21" s="186"/>
      <c r="L21" s="166"/>
    </row>
    <row r="22" spans="2:18" s="535" customFormat="1" ht="15.95" customHeight="1" x14ac:dyDescent="0.25">
      <c r="B22" s="527"/>
      <c r="C22" s="528" t="s">
        <v>150</v>
      </c>
      <c r="D22" s="529">
        <v>104030344</v>
      </c>
      <c r="E22" s="541">
        <v>129700021</v>
      </c>
      <c r="F22" s="530"/>
      <c r="G22" s="531"/>
      <c r="H22" s="532" t="s">
        <v>148</v>
      </c>
      <c r="I22" s="530"/>
      <c r="J22" s="556">
        <v>0</v>
      </c>
      <c r="K22" s="556">
        <v>0</v>
      </c>
      <c r="L22" s="534"/>
      <c r="O22" s="536"/>
      <c r="P22" s="536"/>
    </row>
    <row r="23" spans="2:18" s="535" customFormat="1" ht="15.95" customHeight="1" x14ac:dyDescent="0.25">
      <c r="B23" s="527"/>
      <c r="C23" s="528" t="s">
        <v>149</v>
      </c>
      <c r="D23" s="529">
        <v>4751871</v>
      </c>
      <c r="E23" s="541">
        <v>2546528</v>
      </c>
      <c r="F23" s="530"/>
      <c r="G23" s="531"/>
      <c r="H23" s="532" t="s">
        <v>146</v>
      </c>
      <c r="I23" s="530"/>
      <c r="J23" s="556">
        <v>0</v>
      </c>
      <c r="K23" s="556">
        <v>0</v>
      </c>
      <c r="L23" s="534"/>
      <c r="O23" s="536"/>
      <c r="P23" s="536"/>
    </row>
    <row r="24" spans="2:18" s="535" customFormat="1" ht="15.95" customHeight="1" x14ac:dyDescent="0.25">
      <c r="B24" s="527"/>
      <c r="C24" s="538" t="s">
        <v>147</v>
      </c>
      <c r="D24" s="529">
        <v>38969824108</v>
      </c>
      <c r="E24" s="541">
        <v>37016762832</v>
      </c>
      <c r="F24" s="530"/>
      <c r="G24" s="531"/>
      <c r="H24" s="532" t="s">
        <v>144</v>
      </c>
      <c r="I24" s="530"/>
      <c r="J24" s="533">
        <v>20860347633</v>
      </c>
      <c r="K24" s="533">
        <v>20167272269</v>
      </c>
      <c r="L24" s="534"/>
      <c r="O24" s="536"/>
      <c r="P24" s="536"/>
      <c r="R24" s="536"/>
    </row>
    <row r="25" spans="2:18" s="535" customFormat="1" ht="15.95" customHeight="1" x14ac:dyDescent="0.25">
      <c r="B25" s="527"/>
      <c r="C25" s="528" t="s">
        <v>145</v>
      </c>
      <c r="D25" s="529">
        <v>3019244749</v>
      </c>
      <c r="E25" s="541">
        <v>2633578867</v>
      </c>
      <c r="F25" s="530"/>
      <c r="G25" s="531"/>
      <c r="H25" s="532" t="s">
        <v>142</v>
      </c>
      <c r="I25" s="542"/>
      <c r="J25" s="556">
        <v>0</v>
      </c>
      <c r="K25" s="556">
        <v>0</v>
      </c>
      <c r="L25" s="534"/>
      <c r="O25" s="536"/>
      <c r="P25" s="536"/>
    </row>
    <row r="26" spans="2:18" s="535" customFormat="1" ht="15.95" customHeight="1" x14ac:dyDescent="0.25">
      <c r="B26" s="527"/>
      <c r="C26" s="528" t="s">
        <v>143</v>
      </c>
      <c r="D26" s="529">
        <v>668537915</v>
      </c>
      <c r="E26" s="541">
        <v>586372250</v>
      </c>
      <c r="F26" s="530"/>
      <c r="G26" s="531"/>
      <c r="H26" s="532" t="s">
        <v>140</v>
      </c>
      <c r="I26" s="542"/>
      <c r="J26" s="533">
        <v>1431750</v>
      </c>
      <c r="K26" s="533">
        <v>4845486</v>
      </c>
      <c r="L26" s="534"/>
      <c r="O26" s="536"/>
      <c r="P26" s="536"/>
      <c r="R26" s="536"/>
    </row>
    <row r="27" spans="2:18" s="535" customFormat="1" ht="15.95" customHeight="1" x14ac:dyDescent="0.25">
      <c r="B27" s="527"/>
      <c r="C27" s="538" t="s">
        <v>141</v>
      </c>
      <c r="D27" s="529">
        <v>-9452536282.5499992</v>
      </c>
      <c r="E27" s="541">
        <v>-7542304732</v>
      </c>
      <c r="F27" s="530"/>
      <c r="G27" s="531"/>
      <c r="H27" s="532" t="s">
        <v>138</v>
      </c>
      <c r="I27" s="543"/>
      <c r="J27" s="556">
        <v>0</v>
      </c>
      <c r="K27" s="556">
        <v>0</v>
      </c>
      <c r="L27" s="534"/>
      <c r="O27" s="536"/>
      <c r="P27" s="536"/>
    </row>
    <row r="28" spans="2:18" s="535" customFormat="1" ht="15.95" customHeight="1" x14ac:dyDescent="0.25">
      <c r="B28" s="527"/>
      <c r="C28" s="528" t="s">
        <v>139</v>
      </c>
      <c r="D28" s="529">
        <v>4299800</v>
      </c>
      <c r="E28" s="541">
        <v>4299800</v>
      </c>
      <c r="F28" s="530"/>
      <c r="G28" s="531"/>
      <c r="H28" s="542"/>
      <c r="I28" s="530"/>
      <c r="J28" s="541"/>
      <c r="K28" s="544"/>
      <c r="L28" s="534"/>
      <c r="P28" s="536"/>
    </row>
    <row r="29" spans="2:18" s="535" customFormat="1" ht="15.95" customHeight="1" x14ac:dyDescent="0.25">
      <c r="B29" s="527"/>
      <c r="C29" s="538" t="s">
        <v>137</v>
      </c>
      <c r="D29" s="554">
        <v>0</v>
      </c>
      <c r="E29" s="555">
        <v>0</v>
      </c>
      <c r="F29" s="530"/>
      <c r="G29" s="531"/>
      <c r="H29" s="532"/>
      <c r="I29" s="543"/>
      <c r="J29" s="539"/>
      <c r="K29" s="545"/>
      <c r="L29" s="534"/>
      <c r="P29" s="536"/>
    </row>
    <row r="30" spans="2:18" ht="16.5" x14ac:dyDescent="0.25">
      <c r="B30" s="176"/>
      <c r="C30" s="528" t="s">
        <v>439</v>
      </c>
      <c r="D30" s="529">
        <v>90813322</v>
      </c>
      <c r="E30" s="541">
        <v>90813322</v>
      </c>
      <c r="F30" s="177"/>
      <c r="G30" s="188" t="s">
        <v>136</v>
      </c>
      <c r="H30" s="179"/>
      <c r="I30" s="177"/>
      <c r="J30" s="208">
        <f>SUM(J22:J27)</f>
        <v>20861779383</v>
      </c>
      <c r="K30" s="208">
        <f>SUM(K22:K27)</f>
        <v>20172117755</v>
      </c>
      <c r="L30" s="166"/>
      <c r="P30" s="180"/>
    </row>
    <row r="31" spans="2:18" x14ac:dyDescent="0.2">
      <c r="B31" s="176"/>
      <c r="C31" s="161"/>
      <c r="D31" s="181"/>
      <c r="E31" s="181"/>
      <c r="F31" s="177"/>
      <c r="G31" s="192"/>
      <c r="H31" s="192"/>
      <c r="I31" s="177"/>
      <c r="J31" s="185"/>
      <c r="K31" s="186"/>
      <c r="L31" s="166"/>
    </row>
    <row r="32" spans="2:18" ht="16.5" x14ac:dyDescent="0.3">
      <c r="B32" s="183" t="s">
        <v>135</v>
      </c>
      <c r="C32" s="165"/>
      <c r="D32" s="184">
        <f>SUM(D22:D30)</f>
        <v>33408965826.450001</v>
      </c>
      <c r="E32" s="184">
        <f>SUM(E22:E30)</f>
        <v>32921768888</v>
      </c>
      <c r="F32" s="177"/>
      <c r="G32" s="193" t="s">
        <v>134</v>
      </c>
      <c r="H32" s="179"/>
      <c r="I32" s="177"/>
      <c r="J32" s="194">
        <f>+J19+J30</f>
        <v>30187482334</v>
      </c>
      <c r="K32" s="194">
        <f>+K19+K30</f>
        <v>28808400820</v>
      </c>
      <c r="L32" s="166"/>
    </row>
    <row r="33" spans="2:16" x14ac:dyDescent="0.2">
      <c r="B33" s="195"/>
      <c r="C33" s="165"/>
      <c r="D33" s="181"/>
      <c r="E33" s="181"/>
      <c r="F33" s="177"/>
      <c r="G33" s="192"/>
      <c r="H33" s="192"/>
      <c r="I33" s="177"/>
      <c r="J33" s="185"/>
      <c r="K33" s="186"/>
      <c r="L33" s="166"/>
    </row>
    <row r="34" spans="2:16" ht="16.5" x14ac:dyDescent="0.3">
      <c r="B34" s="169" t="s">
        <v>379</v>
      </c>
      <c r="C34" s="165"/>
      <c r="D34" s="194">
        <f>+D18+D32</f>
        <v>37977899956.449997</v>
      </c>
      <c r="E34" s="194">
        <f>+E18+E32</f>
        <v>38571436946</v>
      </c>
      <c r="F34" s="177"/>
      <c r="G34" s="196" t="s">
        <v>455</v>
      </c>
      <c r="H34" s="179"/>
      <c r="I34" s="177"/>
      <c r="J34" s="185"/>
      <c r="K34" s="186"/>
      <c r="L34" s="166"/>
    </row>
    <row r="35" spans="2:16" ht="16.5" x14ac:dyDescent="0.2">
      <c r="B35" s="197"/>
      <c r="C35" s="174"/>
      <c r="D35" s="177"/>
      <c r="E35" s="185"/>
      <c r="F35" s="177"/>
      <c r="G35" s="193"/>
      <c r="H35" s="179"/>
      <c r="I35" s="177"/>
      <c r="J35" s="185"/>
      <c r="K35" s="186"/>
      <c r="L35" s="166"/>
    </row>
    <row r="36" spans="2:16" ht="16.5" x14ac:dyDescent="0.2">
      <c r="B36" s="197"/>
      <c r="C36" s="174"/>
      <c r="D36" s="185"/>
      <c r="E36" s="185"/>
      <c r="F36" s="177"/>
      <c r="G36" s="193" t="s">
        <v>456</v>
      </c>
      <c r="H36" s="179"/>
      <c r="I36" s="177"/>
      <c r="J36" s="181">
        <f>SUM(J37:J39)</f>
        <v>72636328</v>
      </c>
      <c r="K36" s="181">
        <f>SUM(K37:K39)</f>
        <v>5605800</v>
      </c>
      <c r="L36" s="166"/>
    </row>
    <row r="37" spans="2:16" s="535" customFormat="1" ht="15.95" customHeight="1" x14ac:dyDescent="0.25">
      <c r="B37" s="546"/>
      <c r="C37" s="547"/>
      <c r="D37" s="541"/>
      <c r="E37" s="541"/>
      <c r="F37" s="530"/>
      <c r="G37" s="542"/>
      <c r="H37" s="532" t="s">
        <v>132</v>
      </c>
      <c r="I37" s="530"/>
      <c r="J37" s="556">
        <v>0</v>
      </c>
      <c r="K37" s="557">
        <v>0</v>
      </c>
      <c r="L37" s="534"/>
      <c r="O37" s="536"/>
    </row>
    <row r="38" spans="2:16" s="535" customFormat="1" ht="15.95" customHeight="1" x14ac:dyDescent="0.25">
      <c r="B38" s="548"/>
      <c r="C38" s="537"/>
      <c r="D38" s="541"/>
      <c r="E38" s="541"/>
      <c r="F38" s="530"/>
      <c r="G38" s="542"/>
      <c r="H38" s="532" t="s">
        <v>131</v>
      </c>
      <c r="I38" s="530"/>
      <c r="J38" s="533">
        <v>72636328</v>
      </c>
      <c r="K38" s="544">
        <v>5605800</v>
      </c>
      <c r="L38" s="534"/>
      <c r="O38" s="536"/>
    </row>
    <row r="39" spans="2:16" s="535" customFormat="1" ht="15.95" customHeight="1" x14ac:dyDescent="0.25">
      <c r="B39" s="548"/>
      <c r="C39" s="537"/>
      <c r="D39" s="549"/>
      <c r="E39" s="541"/>
      <c r="F39" s="530"/>
      <c r="G39" s="542"/>
      <c r="H39" s="532" t="s">
        <v>130</v>
      </c>
      <c r="I39" s="530"/>
      <c r="J39" s="556">
        <v>0</v>
      </c>
      <c r="K39" s="557">
        <v>0</v>
      </c>
      <c r="L39" s="534"/>
    </row>
    <row r="40" spans="2:16" ht="3" customHeight="1" x14ac:dyDescent="0.2">
      <c r="B40" s="195"/>
      <c r="C40" s="161"/>
      <c r="D40" s="198"/>
      <c r="E40" s="185"/>
      <c r="F40" s="177"/>
      <c r="G40" s="192"/>
      <c r="H40" s="192"/>
      <c r="I40" s="177"/>
      <c r="J40" s="185"/>
      <c r="K40" s="186"/>
      <c r="L40" s="166"/>
    </row>
    <row r="41" spans="2:16" ht="15.75" customHeight="1" x14ac:dyDescent="0.2">
      <c r="B41" s="195"/>
      <c r="C41" s="161"/>
      <c r="D41" s="199"/>
      <c r="E41" s="181"/>
      <c r="F41" s="177"/>
      <c r="G41" s="193" t="s">
        <v>457</v>
      </c>
      <c r="H41" s="179"/>
      <c r="I41" s="177"/>
      <c r="J41" s="181">
        <f>SUM(J42:J46)</f>
        <v>7717781293.8599997</v>
      </c>
      <c r="K41" s="181">
        <f>SUM(K42:K46)</f>
        <v>9757430326</v>
      </c>
      <c r="L41" s="166"/>
    </row>
    <row r="42" spans="2:16" s="535" customFormat="1" ht="15.95" customHeight="1" x14ac:dyDescent="0.25">
      <c r="B42" s="548"/>
      <c r="C42" s="528"/>
      <c r="D42" s="549"/>
      <c r="E42" s="541"/>
      <c r="F42" s="530"/>
      <c r="G42" s="542"/>
      <c r="H42" s="532" t="s">
        <v>128</v>
      </c>
      <c r="I42" s="530"/>
      <c r="J42" s="533">
        <v>-890240614.44000006</v>
      </c>
      <c r="K42" s="533">
        <v>612736699</v>
      </c>
      <c r="L42" s="534"/>
      <c r="O42" s="536"/>
    </row>
    <row r="43" spans="2:16" s="535" customFormat="1" ht="15.95" customHeight="1" x14ac:dyDescent="0.25">
      <c r="B43" s="548"/>
      <c r="C43" s="528"/>
      <c r="D43" s="549"/>
      <c r="E43" s="541"/>
      <c r="F43" s="530"/>
      <c r="G43" s="542"/>
      <c r="H43" s="532" t="s">
        <v>127</v>
      </c>
      <c r="I43" s="530"/>
      <c r="J43" s="533">
        <f>-664675172.7-750861</f>
        <v>-665426033.70000005</v>
      </c>
      <c r="K43" s="533">
        <v>-126241547</v>
      </c>
      <c r="L43" s="534"/>
      <c r="O43" s="536"/>
      <c r="P43" s="536"/>
    </row>
    <row r="44" spans="2:16" s="535" customFormat="1" ht="15.95" customHeight="1" x14ac:dyDescent="0.25">
      <c r="B44" s="548"/>
      <c r="C44" s="528"/>
      <c r="D44" s="549"/>
      <c r="E44" s="541"/>
      <c r="F44" s="530"/>
      <c r="G44" s="542"/>
      <c r="H44" s="532" t="s">
        <v>126</v>
      </c>
      <c r="I44" s="542"/>
      <c r="J44" s="533">
        <v>9273447942</v>
      </c>
      <c r="K44" s="533">
        <v>9270935174</v>
      </c>
      <c r="L44" s="534"/>
      <c r="O44" s="536"/>
    </row>
    <row r="45" spans="2:16" s="535" customFormat="1" ht="15.95" customHeight="1" x14ac:dyDescent="0.25">
      <c r="B45" s="548"/>
      <c r="C45" s="528"/>
      <c r="D45" s="549"/>
      <c r="E45" s="541"/>
      <c r="F45" s="530"/>
      <c r="G45" s="542"/>
      <c r="H45" s="532" t="s">
        <v>125</v>
      </c>
      <c r="I45" s="542"/>
      <c r="J45" s="556">
        <v>0</v>
      </c>
      <c r="K45" s="556">
        <v>0</v>
      </c>
      <c r="L45" s="534"/>
    </row>
    <row r="46" spans="2:16" s="535" customFormat="1" ht="15.95" customHeight="1" x14ac:dyDescent="0.25">
      <c r="B46" s="548"/>
      <c r="C46" s="528"/>
      <c r="D46" s="550"/>
      <c r="E46" s="539"/>
      <c r="F46" s="530"/>
      <c r="G46" s="542"/>
      <c r="H46" s="532" t="s">
        <v>124</v>
      </c>
      <c r="I46" s="530"/>
      <c r="J46" s="556">
        <v>0</v>
      </c>
      <c r="K46" s="556">
        <v>0</v>
      </c>
      <c r="L46" s="534"/>
    </row>
    <row r="47" spans="2:16" ht="6" customHeight="1" x14ac:dyDescent="0.2">
      <c r="B47" s="195"/>
      <c r="C47" s="161"/>
      <c r="D47" s="198"/>
      <c r="E47" s="185"/>
      <c r="F47" s="177"/>
      <c r="G47" s="178"/>
      <c r="H47" s="179"/>
      <c r="I47" s="177"/>
      <c r="J47" s="200"/>
      <c r="K47" s="201"/>
      <c r="L47" s="166"/>
    </row>
    <row r="48" spans="2:16" ht="16.5" x14ac:dyDescent="0.2">
      <c r="B48" s="195"/>
      <c r="C48" s="161"/>
      <c r="D48" s="198"/>
      <c r="E48" s="185"/>
      <c r="F48" s="177"/>
      <c r="G48" s="193" t="s">
        <v>458</v>
      </c>
      <c r="H48" s="192"/>
      <c r="I48" s="177"/>
      <c r="J48" s="558">
        <f>SUM(J49:J50)</f>
        <v>0</v>
      </c>
      <c r="K48" s="558">
        <f>SUM(K49:K50)</f>
        <v>0</v>
      </c>
      <c r="L48" s="166"/>
    </row>
    <row r="49" spans="2:12" s="535" customFormat="1" ht="13.5" x14ac:dyDescent="0.25">
      <c r="B49" s="548"/>
      <c r="C49" s="551"/>
      <c r="D49" s="552"/>
      <c r="E49" s="539"/>
      <c r="F49" s="530"/>
      <c r="G49" s="542"/>
      <c r="H49" s="532" t="s">
        <v>123</v>
      </c>
      <c r="I49" s="530"/>
      <c r="J49" s="555">
        <v>0</v>
      </c>
      <c r="K49" s="557">
        <v>0</v>
      </c>
      <c r="L49" s="534"/>
    </row>
    <row r="50" spans="2:12" s="535" customFormat="1" ht="13.5" x14ac:dyDescent="0.25">
      <c r="B50" s="548"/>
      <c r="C50" s="528"/>
      <c r="D50" s="553"/>
      <c r="E50" s="541"/>
      <c r="F50" s="530"/>
      <c r="G50" s="542"/>
      <c r="H50" s="532" t="s">
        <v>122</v>
      </c>
      <c r="I50" s="530"/>
      <c r="J50" s="555">
        <v>0</v>
      </c>
      <c r="K50" s="557">
        <v>0</v>
      </c>
      <c r="L50" s="534"/>
    </row>
    <row r="51" spans="2:12" s="535" customFormat="1" ht="4.5" customHeight="1" x14ac:dyDescent="0.25">
      <c r="B51" s="548"/>
      <c r="C51" s="528"/>
      <c r="D51" s="553"/>
      <c r="E51" s="541"/>
      <c r="F51" s="530"/>
      <c r="G51" s="542"/>
      <c r="H51" s="532"/>
      <c r="I51" s="530"/>
      <c r="J51" s="541"/>
      <c r="K51" s="544"/>
      <c r="L51" s="534"/>
    </row>
    <row r="52" spans="2:12" ht="16.5" x14ac:dyDescent="0.3">
      <c r="B52" s="195"/>
      <c r="C52" s="202"/>
      <c r="D52" s="204"/>
      <c r="E52" s="205"/>
      <c r="F52" s="177"/>
      <c r="G52" s="188" t="s">
        <v>121</v>
      </c>
      <c r="H52" s="206"/>
      <c r="I52" s="207"/>
      <c r="J52" s="208">
        <f>+J36+J41+J48</f>
        <v>7790417621.8599997</v>
      </c>
      <c r="K52" s="208">
        <f>+K36+K41+K48</f>
        <v>9763036126</v>
      </c>
      <c r="L52" s="166"/>
    </row>
    <row r="53" spans="2:12" ht="6.75" customHeight="1" x14ac:dyDescent="0.2">
      <c r="B53" s="195"/>
      <c r="C53" s="165"/>
      <c r="D53" s="203"/>
      <c r="E53" s="181"/>
      <c r="F53" s="177"/>
      <c r="G53" s="192"/>
      <c r="H53" s="179"/>
      <c r="I53" s="177"/>
      <c r="J53" s="185"/>
      <c r="K53" s="186"/>
      <c r="L53" s="166"/>
    </row>
    <row r="54" spans="2:12" ht="16.5" x14ac:dyDescent="0.2">
      <c r="B54" s="195"/>
      <c r="C54" s="161"/>
      <c r="D54" s="204"/>
      <c r="E54" s="185"/>
      <c r="F54" s="177"/>
      <c r="G54" s="193" t="s">
        <v>459</v>
      </c>
      <c r="H54" s="206"/>
      <c r="I54" s="207"/>
      <c r="J54" s="194">
        <f>+J32+J52</f>
        <v>37977899955.860001</v>
      </c>
      <c r="K54" s="194">
        <f>+K32+K52</f>
        <v>38571436946</v>
      </c>
      <c r="L54" s="166"/>
    </row>
    <row r="55" spans="2:12" ht="9.75" customHeight="1" thickBot="1" x14ac:dyDescent="0.25">
      <c r="B55" s="209"/>
      <c r="C55" s="210"/>
      <c r="D55" s="210"/>
      <c r="E55" s="211"/>
      <c r="F55" s="210"/>
      <c r="G55" s="210"/>
      <c r="H55" s="210"/>
      <c r="I55" s="210"/>
      <c r="J55" s="211"/>
      <c r="K55" s="210"/>
      <c r="L55" s="212"/>
    </row>
    <row r="58" spans="2:12" x14ac:dyDescent="0.2">
      <c r="J58" s="155"/>
    </row>
    <row r="59" spans="2:12" ht="16.5" x14ac:dyDescent="0.3">
      <c r="B59" s="632" t="s">
        <v>588</v>
      </c>
      <c r="C59" s="632"/>
      <c r="D59" s="632"/>
      <c r="E59" s="632"/>
      <c r="F59" s="632"/>
      <c r="G59" s="632"/>
      <c r="H59" s="632"/>
      <c r="I59" s="632"/>
      <c r="J59" s="632"/>
      <c r="K59" s="632"/>
      <c r="L59" s="632"/>
    </row>
    <row r="60" spans="2:12" ht="16.5" x14ac:dyDescent="0.3">
      <c r="B60" s="632" t="s">
        <v>120</v>
      </c>
      <c r="C60" s="632"/>
      <c r="D60" s="632"/>
      <c r="E60" s="632"/>
      <c r="F60" s="632"/>
      <c r="G60" s="632"/>
      <c r="H60" s="632"/>
      <c r="I60" s="632"/>
      <c r="J60" s="632"/>
      <c r="K60" s="632"/>
      <c r="L60" s="632"/>
    </row>
  </sheetData>
  <mergeCells count="7">
    <mergeCell ref="B60:L60"/>
    <mergeCell ref="B1:L1"/>
    <mergeCell ref="B2:L2"/>
    <mergeCell ref="B3:L3"/>
    <mergeCell ref="B4:L4"/>
    <mergeCell ref="B5:L5"/>
    <mergeCell ref="B59:L59"/>
  </mergeCells>
  <pageMargins left="0.7" right="0.7" top="0.75" bottom="0.75" header="0.3" footer="0.3"/>
  <pageSetup scale="5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9"/>
  <sheetViews>
    <sheetView zoomScaleNormal="100" zoomScaleSheetLayoutView="100" workbookViewId="0">
      <selection activeCell="J20" sqref="J20"/>
    </sheetView>
  </sheetViews>
  <sheetFormatPr baseColWidth="10" defaultColWidth="11.42578125" defaultRowHeight="12.75" x14ac:dyDescent="0.2"/>
  <cols>
    <col min="1" max="1" width="11.42578125" style="213"/>
    <col min="2" max="2" width="25.7109375" style="213" bestFit="1" customWidth="1"/>
    <col min="3" max="3" width="11.5703125" style="213" bestFit="1" customWidth="1"/>
    <col min="4" max="4" width="15.140625" style="213" bestFit="1" customWidth="1"/>
    <col min="5" max="5" width="10.42578125" style="213" bestFit="1" customWidth="1"/>
    <col min="6" max="6" width="11.7109375" style="213" bestFit="1" customWidth="1"/>
    <col min="7" max="7" width="8.28515625" style="213" bestFit="1" customWidth="1"/>
    <col min="8" max="8" width="16.28515625" style="213" customWidth="1"/>
    <col min="9" max="9" width="18.140625" style="213" bestFit="1" customWidth="1"/>
    <col min="10" max="10" width="14.42578125" style="213" bestFit="1" customWidth="1"/>
    <col min="11" max="11" width="15" style="213" bestFit="1" customWidth="1"/>
    <col min="12" max="12" width="15.140625" style="213" bestFit="1" customWidth="1"/>
    <col min="13" max="16384" width="11.42578125" style="213"/>
  </cols>
  <sheetData>
    <row r="1" spans="2:12" ht="13.5" thickBot="1" x14ac:dyDescent="0.25"/>
    <row r="2" spans="2:12" ht="18" x14ac:dyDescent="0.2">
      <c r="B2" s="633" t="s">
        <v>0</v>
      </c>
      <c r="C2" s="661"/>
      <c r="D2" s="661"/>
      <c r="E2" s="661"/>
      <c r="F2" s="661"/>
      <c r="G2" s="661"/>
      <c r="H2" s="661"/>
      <c r="I2" s="661"/>
      <c r="J2" s="661"/>
      <c r="K2" s="661"/>
      <c r="L2" s="662"/>
    </row>
    <row r="3" spans="2:12" ht="21.75" customHeight="1" x14ac:dyDescent="0.2">
      <c r="B3" s="707" t="s">
        <v>355</v>
      </c>
      <c r="C3" s="708"/>
      <c r="D3" s="708"/>
      <c r="E3" s="708"/>
      <c r="F3" s="708"/>
      <c r="G3" s="708"/>
      <c r="H3" s="708"/>
      <c r="I3" s="708"/>
      <c r="J3" s="708"/>
      <c r="K3" s="708"/>
      <c r="L3" s="709"/>
    </row>
    <row r="4" spans="2:12" ht="21" customHeight="1" x14ac:dyDescent="0.2">
      <c r="B4" s="710" t="s">
        <v>557</v>
      </c>
      <c r="C4" s="711"/>
      <c r="D4" s="711"/>
      <c r="E4" s="711"/>
      <c r="F4" s="711"/>
      <c r="G4" s="711"/>
      <c r="H4" s="711"/>
      <c r="I4" s="711"/>
      <c r="J4" s="711"/>
      <c r="K4" s="711"/>
      <c r="L4" s="712"/>
    </row>
    <row r="5" spans="2:12" ht="14.25" thickBot="1" x14ac:dyDescent="0.25">
      <c r="B5" s="713"/>
      <c r="C5" s="714"/>
      <c r="D5" s="714"/>
      <c r="E5" s="714"/>
      <c r="F5" s="714"/>
      <c r="G5" s="714"/>
      <c r="H5" s="714"/>
      <c r="I5" s="714"/>
      <c r="J5" s="714"/>
      <c r="K5" s="714"/>
      <c r="L5" s="715"/>
    </row>
    <row r="6" spans="2:12" ht="64.5" thickBot="1" x14ac:dyDescent="0.25">
      <c r="B6" s="452" t="s">
        <v>354</v>
      </c>
      <c r="C6" s="453" t="s">
        <v>353</v>
      </c>
      <c r="D6" s="453" t="s">
        <v>352</v>
      </c>
      <c r="E6" s="453" t="s">
        <v>351</v>
      </c>
      <c r="F6" s="453" t="s">
        <v>350</v>
      </c>
      <c r="G6" s="453" t="s">
        <v>349</v>
      </c>
      <c r="H6" s="453" t="s">
        <v>348</v>
      </c>
      <c r="I6" s="453" t="s">
        <v>347</v>
      </c>
      <c r="J6" s="453" t="s">
        <v>346</v>
      </c>
      <c r="K6" s="453" t="s">
        <v>345</v>
      </c>
      <c r="L6" s="453" t="s">
        <v>344</v>
      </c>
    </row>
    <row r="7" spans="2:12" ht="13.5" x14ac:dyDescent="0.2">
      <c r="B7" s="454"/>
      <c r="C7" s="455"/>
      <c r="D7" s="455"/>
      <c r="E7" s="455"/>
      <c r="F7" s="455"/>
      <c r="G7" s="455"/>
      <c r="H7" s="455"/>
      <c r="I7" s="455"/>
      <c r="J7" s="455"/>
      <c r="K7" s="455"/>
      <c r="L7" s="455"/>
    </row>
    <row r="8" spans="2:12" ht="27" x14ac:dyDescent="0.2">
      <c r="B8" s="456" t="s">
        <v>343</v>
      </c>
      <c r="C8" s="457"/>
      <c r="D8" s="457"/>
      <c r="E8" s="457"/>
      <c r="F8" s="457"/>
      <c r="G8" s="457"/>
      <c r="H8" s="457"/>
      <c r="I8" s="457"/>
      <c r="J8" s="457"/>
      <c r="K8" s="457"/>
      <c r="L8" s="457"/>
    </row>
    <row r="9" spans="2:12" s="615" customFormat="1" ht="13.5" x14ac:dyDescent="0.25">
      <c r="B9" s="458" t="s">
        <v>342</v>
      </c>
      <c r="C9" s="522"/>
      <c r="D9" s="522"/>
      <c r="E9" s="522"/>
      <c r="F9" s="522"/>
      <c r="G9" s="522"/>
      <c r="H9" s="522"/>
      <c r="I9" s="522"/>
      <c r="J9" s="522"/>
      <c r="K9" s="522"/>
      <c r="L9" s="522"/>
    </row>
    <row r="10" spans="2:12" s="615" customFormat="1" ht="13.5" x14ac:dyDescent="0.25">
      <c r="B10" s="458" t="s">
        <v>341</v>
      </c>
      <c r="C10" s="522"/>
      <c r="D10" s="522"/>
      <c r="E10" s="522"/>
      <c r="F10" s="522"/>
      <c r="G10" s="522"/>
      <c r="H10" s="522"/>
      <c r="I10" s="522"/>
      <c r="J10" s="522"/>
      <c r="K10" s="522"/>
      <c r="L10" s="522"/>
    </row>
    <row r="11" spans="2:12" s="615" customFormat="1" ht="13.5" x14ac:dyDescent="0.25">
      <c r="B11" s="458" t="s">
        <v>340</v>
      </c>
      <c r="C11" s="522"/>
      <c r="D11" s="522"/>
      <c r="E11" s="522"/>
      <c r="F11" s="522"/>
      <c r="G11" s="522"/>
      <c r="H11" s="522"/>
      <c r="I11" s="522"/>
      <c r="J11" s="522"/>
      <c r="K11" s="522"/>
      <c r="L11" s="522"/>
    </row>
    <row r="12" spans="2:12" s="615" customFormat="1" ht="13.5" x14ac:dyDescent="0.25">
      <c r="B12" s="458" t="s">
        <v>339</v>
      </c>
      <c r="C12" s="522"/>
      <c r="D12" s="522"/>
      <c r="E12" s="522"/>
      <c r="F12" s="522"/>
      <c r="G12" s="522"/>
      <c r="H12" s="522"/>
      <c r="I12" s="522"/>
      <c r="J12" s="522"/>
      <c r="K12" s="522"/>
      <c r="L12" s="522"/>
    </row>
    <row r="13" spans="2:12" ht="13.5" x14ac:dyDescent="0.2">
      <c r="B13" s="459"/>
      <c r="C13" s="457"/>
      <c r="D13" s="457"/>
      <c r="E13" s="457"/>
      <c r="F13" s="457"/>
      <c r="G13" s="457"/>
      <c r="H13" s="457"/>
      <c r="I13" s="457"/>
      <c r="J13" s="457"/>
      <c r="K13" s="457"/>
      <c r="L13" s="457"/>
    </row>
    <row r="14" spans="2:12" ht="13.5" x14ac:dyDescent="0.2">
      <c r="B14" s="456" t="s">
        <v>338</v>
      </c>
      <c r="C14" s="457"/>
      <c r="D14" s="457"/>
      <c r="E14" s="457"/>
      <c r="F14" s="457"/>
      <c r="G14" s="457"/>
      <c r="H14" s="457"/>
      <c r="I14" s="457"/>
      <c r="J14" s="457"/>
      <c r="K14" s="457"/>
      <c r="L14" s="457"/>
    </row>
    <row r="15" spans="2:12" s="615" customFormat="1" ht="13.5" x14ac:dyDescent="0.25">
      <c r="B15" s="458" t="s">
        <v>337</v>
      </c>
      <c r="C15" s="522"/>
      <c r="D15" s="522"/>
      <c r="E15" s="522"/>
      <c r="F15" s="522"/>
      <c r="G15" s="522"/>
      <c r="H15" s="522"/>
      <c r="I15" s="522"/>
      <c r="J15" s="522"/>
      <c r="K15" s="522"/>
      <c r="L15" s="522"/>
    </row>
    <row r="16" spans="2:12" s="615" customFormat="1" ht="13.5" x14ac:dyDescent="0.25">
      <c r="B16" s="458" t="s">
        <v>336</v>
      </c>
      <c r="C16" s="522"/>
      <c r="D16" s="522"/>
      <c r="E16" s="522"/>
      <c r="F16" s="522"/>
      <c r="G16" s="522"/>
      <c r="H16" s="522"/>
      <c r="I16" s="522"/>
      <c r="J16" s="522"/>
      <c r="K16" s="522"/>
      <c r="L16" s="522"/>
    </row>
    <row r="17" spans="2:12" s="615" customFormat="1" ht="13.5" x14ac:dyDescent="0.25">
      <c r="B17" s="458" t="s">
        <v>335</v>
      </c>
      <c r="C17" s="522"/>
      <c r="D17" s="522"/>
      <c r="E17" s="522"/>
      <c r="F17" s="522"/>
      <c r="G17" s="522"/>
      <c r="H17" s="522"/>
      <c r="I17" s="522"/>
      <c r="J17" s="522"/>
      <c r="K17" s="522"/>
      <c r="L17" s="522"/>
    </row>
    <row r="18" spans="2:12" s="615" customFormat="1" ht="13.5" x14ac:dyDescent="0.25">
      <c r="B18" s="458" t="s">
        <v>334</v>
      </c>
      <c r="C18" s="522"/>
      <c r="D18" s="522"/>
      <c r="E18" s="522"/>
      <c r="F18" s="522"/>
      <c r="G18" s="522"/>
      <c r="H18" s="522"/>
      <c r="I18" s="522"/>
      <c r="J18" s="522"/>
      <c r="K18" s="522"/>
      <c r="L18" s="522"/>
    </row>
    <row r="19" spans="2:12" ht="13.5" x14ac:dyDescent="0.2">
      <c r="B19" s="459"/>
      <c r="C19" s="457"/>
      <c r="D19" s="457"/>
      <c r="E19" s="457"/>
      <c r="F19" s="457"/>
      <c r="G19" s="457"/>
      <c r="H19" s="457"/>
      <c r="I19" s="457"/>
      <c r="J19" s="457"/>
      <c r="K19" s="457"/>
      <c r="L19" s="457"/>
    </row>
    <row r="20" spans="2:12" ht="27" x14ac:dyDescent="0.2">
      <c r="B20" s="456" t="s">
        <v>333</v>
      </c>
      <c r="C20" s="457"/>
      <c r="D20" s="457"/>
      <c r="E20" s="457"/>
      <c r="F20" s="457"/>
      <c r="G20" s="457"/>
      <c r="H20" s="457"/>
      <c r="I20" s="457"/>
      <c r="J20" s="457"/>
      <c r="K20" s="457"/>
      <c r="L20" s="457"/>
    </row>
    <row r="21" spans="2:12" ht="14.25" thickBot="1" x14ac:dyDescent="0.25">
      <c r="B21" s="460"/>
      <c r="C21" s="461"/>
      <c r="D21" s="461"/>
      <c r="E21" s="461"/>
      <c r="F21" s="461"/>
      <c r="G21" s="461"/>
      <c r="H21" s="461"/>
      <c r="I21" s="461"/>
      <c r="J21" s="461"/>
      <c r="K21" s="461"/>
      <c r="L21" s="461"/>
    </row>
    <row r="23" spans="2:12" ht="16.5" x14ac:dyDescent="0.3">
      <c r="B23" s="462"/>
    </row>
    <row r="27" spans="2:12" ht="16.5" x14ac:dyDescent="0.3">
      <c r="C27" s="463"/>
      <c r="D27" s="463"/>
      <c r="E27" s="463"/>
      <c r="F27" s="463"/>
      <c r="G27" s="463"/>
      <c r="H27" s="463"/>
    </row>
    <row r="28" spans="2:12" ht="16.5" x14ac:dyDescent="0.3">
      <c r="B28" s="648" t="s">
        <v>588</v>
      </c>
      <c r="C28" s="648"/>
      <c r="D28" s="648"/>
      <c r="E28" s="648"/>
      <c r="F28" s="648"/>
      <c r="G28" s="648"/>
      <c r="H28" s="648"/>
      <c r="I28" s="648"/>
      <c r="J28" s="648"/>
      <c r="K28" s="648"/>
      <c r="L28" s="648"/>
    </row>
    <row r="29" spans="2:12" ht="16.5" x14ac:dyDescent="0.3">
      <c r="B29" s="648" t="s">
        <v>120</v>
      </c>
      <c r="C29" s="648"/>
      <c r="D29" s="648"/>
      <c r="E29" s="648"/>
      <c r="F29" s="648"/>
      <c r="G29" s="648"/>
      <c r="H29" s="648"/>
      <c r="I29" s="648"/>
      <c r="J29" s="648"/>
      <c r="K29" s="648"/>
      <c r="L29" s="648"/>
    </row>
  </sheetData>
  <mergeCells count="6">
    <mergeCell ref="B29:L29"/>
    <mergeCell ref="B2:L2"/>
    <mergeCell ref="B3:L3"/>
    <mergeCell ref="B4:L4"/>
    <mergeCell ref="B5:L5"/>
    <mergeCell ref="B28:L28"/>
  </mergeCells>
  <pageMargins left="0.7" right="0.7" top="0.75" bottom="0.75" header="0.3" footer="0.3"/>
  <pageSetup scale="7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89"/>
  <sheetViews>
    <sheetView topLeftCell="A4" zoomScaleNormal="100" workbookViewId="0">
      <selection activeCell="D51" sqref="D51"/>
    </sheetView>
  </sheetViews>
  <sheetFormatPr baseColWidth="10" defaultColWidth="28.42578125" defaultRowHeight="12.75" x14ac:dyDescent="0.2"/>
  <cols>
    <col min="1" max="1" width="4" style="213" customWidth="1"/>
    <col min="2" max="2" width="4.85546875" style="213" customWidth="1"/>
    <col min="3" max="3" width="13.28515625" style="213" bestFit="1" customWidth="1"/>
    <col min="4" max="4" width="53.28515625" style="213" bestFit="1" customWidth="1"/>
    <col min="5" max="5" width="39.5703125" style="213" customWidth="1"/>
    <col min="6" max="6" width="26.140625" style="213" customWidth="1"/>
    <col min="7" max="7" width="17.7109375" style="213" customWidth="1"/>
    <col min="8" max="8" width="2.5703125" style="213" customWidth="1"/>
    <col min="9" max="16384" width="28.42578125" style="213"/>
  </cols>
  <sheetData>
    <row r="1" spans="1:36" s="206" customFormat="1" ht="29.25" customHeight="1" x14ac:dyDescent="0.25">
      <c r="A1" s="731" t="s">
        <v>0</v>
      </c>
      <c r="B1" s="732"/>
      <c r="C1" s="732"/>
      <c r="D1" s="732"/>
      <c r="E1" s="732"/>
      <c r="F1" s="732"/>
      <c r="G1" s="732"/>
      <c r="H1" s="73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spans="1:36" s="206" customFormat="1" ht="23.25" customHeight="1" x14ac:dyDescent="0.25">
      <c r="A2" s="727" t="s">
        <v>356</v>
      </c>
      <c r="B2" s="728"/>
      <c r="C2" s="728"/>
      <c r="D2" s="728"/>
      <c r="E2" s="728"/>
      <c r="F2" s="728"/>
      <c r="G2" s="728"/>
      <c r="H2" s="729"/>
      <c r="I2" s="213"/>
      <c r="J2" s="213"/>
      <c r="K2" s="213"/>
      <c r="L2" s="213"/>
      <c r="M2" s="213"/>
      <c r="N2" s="213"/>
      <c r="O2" s="213"/>
      <c r="P2" s="213"/>
      <c r="Q2" s="213"/>
      <c r="R2" s="213"/>
      <c r="S2" s="213"/>
      <c r="T2" s="213"/>
      <c r="U2" s="213"/>
      <c r="V2" s="213"/>
      <c r="W2" s="213"/>
      <c r="X2" s="213"/>
      <c r="Y2" s="213"/>
      <c r="Z2" s="213"/>
      <c r="AA2" s="213"/>
      <c r="AB2" s="213"/>
      <c r="AC2" s="213"/>
      <c r="AD2" s="213"/>
      <c r="AE2" s="213"/>
      <c r="AF2" s="213"/>
      <c r="AG2" s="213"/>
      <c r="AH2" s="213"/>
      <c r="AI2" s="213"/>
      <c r="AJ2" s="213"/>
    </row>
    <row r="3" spans="1:36" s="206" customFormat="1" ht="20.25" customHeight="1" x14ac:dyDescent="0.2">
      <c r="A3" s="636" t="s">
        <v>557</v>
      </c>
      <c r="B3" s="637"/>
      <c r="C3" s="637"/>
      <c r="D3" s="637"/>
      <c r="E3" s="637"/>
      <c r="F3" s="637"/>
      <c r="G3" s="637"/>
      <c r="H3" s="638"/>
      <c r="I3" s="213"/>
      <c r="J3" s="213"/>
      <c r="K3" s="213"/>
      <c r="L3" s="213"/>
      <c r="M3" s="213"/>
      <c r="N3" s="213"/>
      <c r="O3" s="213"/>
      <c r="P3" s="213"/>
      <c r="Q3" s="213"/>
      <c r="R3" s="213"/>
      <c r="S3" s="213"/>
      <c r="T3" s="213"/>
      <c r="U3" s="213"/>
      <c r="V3" s="213"/>
      <c r="W3" s="213"/>
      <c r="X3" s="213"/>
      <c r="Y3" s="213"/>
      <c r="Z3" s="213"/>
      <c r="AA3" s="213"/>
      <c r="AB3" s="213"/>
      <c r="AC3" s="213"/>
      <c r="AD3" s="213"/>
      <c r="AE3" s="213"/>
      <c r="AF3" s="213"/>
      <c r="AG3" s="213"/>
      <c r="AH3" s="213"/>
      <c r="AI3" s="213"/>
      <c r="AJ3" s="213"/>
    </row>
    <row r="4" spans="1:36" s="206" customFormat="1" ht="30" customHeight="1" thickBot="1" x14ac:dyDescent="0.35">
      <c r="A4" s="734"/>
      <c r="B4" s="735"/>
      <c r="C4" s="735"/>
      <c r="D4" s="735"/>
      <c r="E4" s="735"/>
      <c r="F4" s="735"/>
      <c r="G4" s="735"/>
      <c r="H4" s="736"/>
      <c r="I4" s="213"/>
      <c r="J4" s="213"/>
      <c r="K4" s="213"/>
      <c r="L4" s="213"/>
      <c r="M4" s="213"/>
      <c r="N4" s="213"/>
      <c r="O4" s="213"/>
      <c r="P4" s="213"/>
      <c r="Q4" s="213"/>
      <c r="R4" s="213"/>
      <c r="S4" s="213"/>
      <c r="T4" s="213"/>
      <c r="U4" s="213"/>
      <c r="V4" s="213"/>
      <c r="W4" s="213"/>
      <c r="X4" s="213"/>
      <c r="Y4" s="213"/>
      <c r="Z4" s="213"/>
      <c r="AA4" s="213"/>
      <c r="AB4" s="213"/>
      <c r="AC4" s="213"/>
      <c r="AD4" s="213"/>
      <c r="AE4" s="213"/>
      <c r="AF4" s="213"/>
      <c r="AG4" s="213"/>
      <c r="AH4" s="213"/>
      <c r="AI4" s="213"/>
      <c r="AJ4" s="213"/>
    </row>
    <row r="5" spans="1:36" s="206" customFormat="1" ht="16.5" x14ac:dyDescent="0.3">
      <c r="A5" s="464"/>
      <c r="B5" s="465"/>
      <c r="C5" s="465"/>
      <c r="D5" s="465"/>
      <c r="E5" s="465"/>
      <c r="F5" s="465"/>
      <c r="G5" s="465"/>
      <c r="H5" s="466"/>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row>
    <row r="6" spans="1:36" s="259" customFormat="1" ht="26.25" customHeight="1" x14ac:dyDescent="0.2">
      <c r="A6" s="467"/>
      <c r="B6" s="717" t="s">
        <v>555</v>
      </c>
      <c r="C6" s="717"/>
      <c r="D6" s="717"/>
      <c r="E6" s="717"/>
      <c r="F6" s="717"/>
      <c r="G6" s="717"/>
      <c r="H6" s="468"/>
    </row>
    <row r="7" spans="1:36" s="259" customFormat="1" x14ac:dyDescent="0.2">
      <c r="A7" s="469"/>
      <c r="B7" s="470"/>
      <c r="C7" s="366"/>
      <c r="D7" s="366"/>
      <c r="E7" s="366"/>
      <c r="F7" s="366"/>
      <c r="G7" s="366"/>
      <c r="H7" s="471"/>
    </row>
    <row r="8" spans="1:36" s="259" customFormat="1" x14ac:dyDescent="0.2">
      <c r="A8" s="472" t="s">
        <v>460</v>
      </c>
      <c r="B8" s="473"/>
      <c r="C8" s="366"/>
      <c r="D8" s="366"/>
      <c r="E8" s="366"/>
      <c r="F8" s="366"/>
      <c r="G8" s="366"/>
      <c r="H8" s="471"/>
    </row>
    <row r="9" spans="1:36" s="259" customFormat="1" ht="27" customHeight="1" x14ac:dyDescent="0.2">
      <c r="A9" s="469"/>
      <c r="B9" s="470"/>
      <c r="C9" s="366"/>
      <c r="D9" s="366"/>
      <c r="E9" s="366"/>
      <c r="F9" s="366"/>
      <c r="G9" s="366"/>
      <c r="H9" s="471"/>
    </row>
    <row r="10" spans="1:36" s="259" customFormat="1" ht="43.5" customHeight="1" x14ac:dyDescent="0.2">
      <c r="A10" s="467"/>
      <c r="B10" s="474" t="s">
        <v>461</v>
      </c>
      <c r="C10" s="474" t="s">
        <v>462</v>
      </c>
      <c r="D10" s="474" t="s">
        <v>463</v>
      </c>
      <c r="E10" s="474" t="s">
        <v>464</v>
      </c>
      <c r="F10" s="474" t="s">
        <v>465</v>
      </c>
      <c r="G10" s="474" t="s">
        <v>466</v>
      </c>
      <c r="H10" s="468"/>
    </row>
    <row r="11" spans="1:36" s="257" customFormat="1" ht="20.100000000000001" customHeight="1" x14ac:dyDescent="0.2">
      <c r="A11" s="616"/>
      <c r="B11" s="617">
        <v>1</v>
      </c>
      <c r="C11" s="617" t="s">
        <v>467</v>
      </c>
      <c r="D11" s="618" t="s">
        <v>468</v>
      </c>
      <c r="E11" s="618" t="s">
        <v>469</v>
      </c>
      <c r="F11" s="619" t="s">
        <v>470</v>
      </c>
      <c r="G11" s="620">
        <v>7550000</v>
      </c>
      <c r="H11" s="621"/>
    </row>
    <row r="12" spans="1:36" s="257" customFormat="1" ht="20.100000000000001" customHeight="1" x14ac:dyDescent="0.2">
      <c r="A12" s="622"/>
      <c r="B12" s="619">
        <v>2</v>
      </c>
      <c r="C12" s="619" t="s">
        <v>471</v>
      </c>
      <c r="D12" s="618" t="s">
        <v>468</v>
      </c>
      <c r="E12" s="618" t="s">
        <v>472</v>
      </c>
      <c r="F12" s="619" t="s">
        <v>470</v>
      </c>
      <c r="G12" s="620">
        <v>7550000</v>
      </c>
      <c r="H12" s="623"/>
    </row>
    <row r="13" spans="1:36" s="257" customFormat="1" ht="20.100000000000001" customHeight="1" x14ac:dyDescent="0.2">
      <c r="A13" s="616"/>
      <c r="B13" s="617">
        <v>3</v>
      </c>
      <c r="C13" s="617" t="s">
        <v>473</v>
      </c>
      <c r="D13" s="618" t="s">
        <v>468</v>
      </c>
      <c r="E13" s="618" t="s">
        <v>474</v>
      </c>
      <c r="F13" s="619" t="s">
        <v>470</v>
      </c>
      <c r="G13" s="620">
        <v>7550000</v>
      </c>
      <c r="H13" s="621"/>
    </row>
    <row r="14" spans="1:36" s="257" customFormat="1" ht="20.100000000000001" customHeight="1" x14ac:dyDescent="0.2">
      <c r="A14" s="616"/>
      <c r="B14" s="617">
        <v>4</v>
      </c>
      <c r="C14" s="617" t="s">
        <v>475</v>
      </c>
      <c r="D14" s="618" t="s">
        <v>468</v>
      </c>
      <c r="E14" s="618" t="s">
        <v>476</v>
      </c>
      <c r="F14" s="619" t="s">
        <v>470</v>
      </c>
      <c r="G14" s="620">
        <v>7550000</v>
      </c>
      <c r="H14" s="621"/>
    </row>
    <row r="15" spans="1:36" s="257" customFormat="1" ht="20.100000000000001" customHeight="1" x14ac:dyDescent="0.2">
      <c r="A15" s="616"/>
      <c r="B15" s="617">
        <v>5</v>
      </c>
      <c r="C15" s="617" t="s">
        <v>477</v>
      </c>
      <c r="D15" s="618" t="s">
        <v>478</v>
      </c>
      <c r="E15" s="618" t="s">
        <v>479</v>
      </c>
      <c r="F15" s="619" t="s">
        <v>480</v>
      </c>
      <c r="G15" s="620">
        <v>51464861.880000003</v>
      </c>
      <c r="H15" s="621"/>
    </row>
    <row r="16" spans="1:36" s="257" customFormat="1" ht="20.100000000000001" customHeight="1" x14ac:dyDescent="0.2">
      <c r="A16" s="616"/>
      <c r="B16" s="617">
        <v>6</v>
      </c>
      <c r="C16" s="617" t="s">
        <v>481</v>
      </c>
      <c r="D16" s="618" t="s">
        <v>468</v>
      </c>
      <c r="E16" s="618" t="s">
        <v>558</v>
      </c>
      <c r="F16" s="619" t="s">
        <v>470</v>
      </c>
      <c r="G16" s="620">
        <v>50000000</v>
      </c>
      <c r="H16" s="621"/>
    </row>
    <row r="17" spans="1:8" s="257" customFormat="1" ht="20.100000000000001" customHeight="1" x14ac:dyDescent="0.2">
      <c r="A17" s="616"/>
      <c r="B17" s="617">
        <v>7</v>
      </c>
      <c r="C17" s="617" t="s">
        <v>482</v>
      </c>
      <c r="D17" s="618" t="s">
        <v>468</v>
      </c>
      <c r="E17" s="618" t="s">
        <v>559</v>
      </c>
      <c r="F17" s="619" t="s">
        <v>470</v>
      </c>
      <c r="G17" s="620">
        <v>100000000</v>
      </c>
      <c r="H17" s="621"/>
    </row>
    <row r="18" spans="1:8" s="257" customFormat="1" ht="20.100000000000001" customHeight="1" x14ac:dyDescent="0.2">
      <c r="A18" s="616"/>
      <c r="B18" s="617">
        <v>8</v>
      </c>
      <c r="C18" s="617" t="s">
        <v>483</v>
      </c>
      <c r="D18" s="618" t="s">
        <v>484</v>
      </c>
      <c r="E18" s="618" t="s">
        <v>485</v>
      </c>
      <c r="F18" s="619" t="s">
        <v>486</v>
      </c>
      <c r="G18" s="620">
        <v>948600000</v>
      </c>
      <c r="H18" s="621"/>
    </row>
    <row r="19" spans="1:8" s="257" customFormat="1" ht="20.100000000000001" customHeight="1" x14ac:dyDescent="0.2">
      <c r="A19" s="616"/>
      <c r="B19" s="617">
        <v>9</v>
      </c>
      <c r="C19" s="617" t="s">
        <v>487</v>
      </c>
      <c r="D19" s="618" t="s">
        <v>488</v>
      </c>
      <c r="E19" s="618" t="s">
        <v>489</v>
      </c>
      <c r="F19" s="619" t="s">
        <v>480</v>
      </c>
      <c r="G19" s="620">
        <v>51464861.880000003</v>
      </c>
      <c r="H19" s="621"/>
    </row>
    <row r="20" spans="1:8" s="257" customFormat="1" ht="20.100000000000001" customHeight="1" x14ac:dyDescent="0.2">
      <c r="A20" s="616"/>
      <c r="B20" s="617">
        <v>10</v>
      </c>
      <c r="C20" s="617" t="s">
        <v>560</v>
      </c>
      <c r="D20" s="618" t="s">
        <v>500</v>
      </c>
      <c r="E20" s="618" t="s">
        <v>561</v>
      </c>
      <c r="F20" s="619" t="s">
        <v>480</v>
      </c>
      <c r="G20" s="620" t="s">
        <v>527</v>
      </c>
      <c r="H20" s="621"/>
    </row>
    <row r="21" spans="1:8" s="257" customFormat="1" ht="20.100000000000001" customHeight="1" x14ac:dyDescent="0.2">
      <c r="A21" s="616"/>
      <c r="B21" s="617">
        <v>11</v>
      </c>
      <c r="C21" s="617" t="s">
        <v>490</v>
      </c>
      <c r="D21" s="618" t="s">
        <v>491</v>
      </c>
      <c r="E21" s="618" t="s">
        <v>492</v>
      </c>
      <c r="F21" s="619" t="s">
        <v>493</v>
      </c>
      <c r="G21" s="620">
        <v>60000000</v>
      </c>
      <c r="H21" s="621"/>
    </row>
    <row r="22" spans="1:8" s="257" customFormat="1" ht="20.100000000000001" customHeight="1" x14ac:dyDescent="0.2">
      <c r="A22" s="616"/>
      <c r="B22" s="617">
        <v>12</v>
      </c>
      <c r="C22" s="617" t="s">
        <v>494</v>
      </c>
      <c r="D22" s="618" t="s">
        <v>468</v>
      </c>
      <c r="E22" s="618" t="s">
        <v>562</v>
      </c>
      <c r="F22" s="619" t="s">
        <v>470</v>
      </c>
      <c r="G22" s="620">
        <v>41000000</v>
      </c>
      <c r="H22" s="621"/>
    </row>
    <row r="23" spans="1:8" s="257" customFormat="1" ht="20.100000000000001" customHeight="1" x14ac:dyDescent="0.2">
      <c r="A23" s="616"/>
      <c r="B23" s="617">
        <v>13</v>
      </c>
      <c r="C23" s="617" t="s">
        <v>495</v>
      </c>
      <c r="D23" s="618" t="s">
        <v>468</v>
      </c>
      <c r="E23" s="618" t="s">
        <v>496</v>
      </c>
      <c r="F23" s="619" t="s">
        <v>470</v>
      </c>
      <c r="G23" s="620">
        <v>13000000</v>
      </c>
      <c r="H23" s="621"/>
    </row>
    <row r="24" spans="1:8" s="257" customFormat="1" ht="20.100000000000001" customHeight="1" x14ac:dyDescent="0.2">
      <c r="A24" s="616"/>
      <c r="B24" s="617">
        <v>14</v>
      </c>
      <c r="C24" s="617" t="s">
        <v>497</v>
      </c>
      <c r="D24" s="618" t="s">
        <v>468</v>
      </c>
      <c r="E24" s="618" t="s">
        <v>498</v>
      </c>
      <c r="F24" s="619" t="s">
        <v>470</v>
      </c>
      <c r="G24" s="620">
        <v>13000000</v>
      </c>
      <c r="H24" s="621"/>
    </row>
    <row r="25" spans="1:8" s="257" customFormat="1" ht="20.100000000000001" customHeight="1" x14ac:dyDescent="0.2">
      <c r="A25" s="616"/>
      <c r="B25" s="617">
        <v>15</v>
      </c>
      <c r="C25" s="617" t="s">
        <v>499</v>
      </c>
      <c r="D25" s="618" t="s">
        <v>500</v>
      </c>
      <c r="E25" s="618" t="s">
        <v>501</v>
      </c>
      <c r="F25" s="619" t="s">
        <v>480</v>
      </c>
      <c r="G25" s="620">
        <v>8282277.5</v>
      </c>
      <c r="H25" s="621"/>
    </row>
    <row r="26" spans="1:8" s="257" customFormat="1" ht="20.100000000000001" customHeight="1" x14ac:dyDescent="0.2">
      <c r="A26" s="616"/>
      <c r="B26" s="617">
        <v>16</v>
      </c>
      <c r="C26" s="617" t="s">
        <v>502</v>
      </c>
      <c r="D26" s="618" t="s">
        <v>503</v>
      </c>
      <c r="E26" s="618" t="s">
        <v>504</v>
      </c>
      <c r="F26" s="619" t="s">
        <v>493</v>
      </c>
      <c r="G26" s="620">
        <v>950000</v>
      </c>
      <c r="H26" s="621"/>
    </row>
    <row r="27" spans="1:8" s="257" customFormat="1" ht="20.100000000000001" customHeight="1" x14ac:dyDescent="0.2">
      <c r="A27" s="616"/>
      <c r="B27" s="617">
        <v>17</v>
      </c>
      <c r="C27" s="617" t="s">
        <v>505</v>
      </c>
      <c r="D27" s="618" t="s">
        <v>506</v>
      </c>
      <c r="E27" s="618" t="s">
        <v>504</v>
      </c>
      <c r="F27" s="619" t="s">
        <v>493</v>
      </c>
      <c r="G27" s="620">
        <v>360000</v>
      </c>
      <c r="H27" s="621"/>
    </row>
    <row r="28" spans="1:8" s="257" customFormat="1" ht="20.100000000000001" customHeight="1" x14ac:dyDescent="0.2">
      <c r="A28" s="616"/>
      <c r="B28" s="617">
        <v>18</v>
      </c>
      <c r="C28" s="624">
        <v>42005</v>
      </c>
      <c r="D28" s="618" t="s">
        <v>507</v>
      </c>
      <c r="E28" s="618" t="s">
        <v>508</v>
      </c>
      <c r="F28" s="619" t="s">
        <v>509</v>
      </c>
      <c r="G28" s="620">
        <v>505772.94</v>
      </c>
      <c r="H28" s="621"/>
    </row>
    <row r="29" spans="1:8" s="257" customFormat="1" ht="20.100000000000001" customHeight="1" x14ac:dyDescent="0.2">
      <c r="A29" s="616"/>
      <c r="B29" s="617">
        <v>19</v>
      </c>
      <c r="C29" s="617" t="s">
        <v>510</v>
      </c>
      <c r="D29" s="618" t="s">
        <v>506</v>
      </c>
      <c r="E29" s="618" t="s">
        <v>504</v>
      </c>
      <c r="F29" s="619" t="s">
        <v>511</v>
      </c>
      <c r="G29" s="620">
        <v>1630000</v>
      </c>
      <c r="H29" s="621"/>
    </row>
    <row r="30" spans="1:8" s="257" customFormat="1" ht="20.100000000000001" customHeight="1" x14ac:dyDescent="0.2">
      <c r="A30" s="616"/>
      <c r="B30" s="617">
        <v>20</v>
      </c>
      <c r="C30" s="617" t="s">
        <v>563</v>
      </c>
      <c r="D30" s="618" t="s">
        <v>520</v>
      </c>
      <c r="E30" s="618" t="s">
        <v>564</v>
      </c>
      <c r="F30" s="619" t="s">
        <v>522</v>
      </c>
      <c r="G30" s="620">
        <v>6820729.8399999999</v>
      </c>
      <c r="H30" s="621"/>
    </row>
    <row r="31" spans="1:8" s="257" customFormat="1" ht="20.100000000000001" customHeight="1" x14ac:dyDescent="0.2">
      <c r="A31" s="616"/>
      <c r="B31" s="617">
        <v>21</v>
      </c>
      <c r="C31" s="617" t="s">
        <v>512</v>
      </c>
      <c r="D31" s="618" t="s">
        <v>488</v>
      </c>
      <c r="E31" s="618" t="s">
        <v>565</v>
      </c>
      <c r="F31" s="619" t="s">
        <v>513</v>
      </c>
      <c r="G31" s="620">
        <v>229680</v>
      </c>
      <c r="H31" s="621"/>
    </row>
    <row r="32" spans="1:8" s="257" customFormat="1" ht="20.100000000000001" customHeight="1" x14ac:dyDescent="0.2">
      <c r="A32" s="616"/>
      <c r="B32" s="617">
        <v>22</v>
      </c>
      <c r="C32" s="617" t="s">
        <v>514</v>
      </c>
      <c r="D32" s="618" t="s">
        <v>488</v>
      </c>
      <c r="E32" s="618" t="s">
        <v>565</v>
      </c>
      <c r="F32" s="619" t="s">
        <v>513</v>
      </c>
      <c r="G32" s="620">
        <v>229680</v>
      </c>
      <c r="H32" s="621"/>
    </row>
    <row r="33" spans="1:8" s="257" customFormat="1" ht="20.100000000000001" customHeight="1" x14ac:dyDescent="0.2">
      <c r="A33" s="616"/>
      <c r="B33" s="617">
        <v>23</v>
      </c>
      <c r="C33" s="617" t="s">
        <v>515</v>
      </c>
      <c r="D33" s="618" t="s">
        <v>516</v>
      </c>
      <c r="E33" s="618" t="s">
        <v>517</v>
      </c>
      <c r="F33" s="619" t="s">
        <v>518</v>
      </c>
      <c r="G33" s="620">
        <v>8127366.96</v>
      </c>
      <c r="H33" s="621"/>
    </row>
    <row r="34" spans="1:8" s="257" customFormat="1" ht="20.100000000000001" customHeight="1" x14ac:dyDescent="0.2">
      <c r="A34" s="616"/>
      <c r="B34" s="617">
        <v>24</v>
      </c>
      <c r="C34" s="617" t="s">
        <v>519</v>
      </c>
      <c r="D34" s="618" t="s">
        <v>520</v>
      </c>
      <c r="E34" s="618" t="s">
        <v>521</v>
      </c>
      <c r="F34" s="619" t="s">
        <v>522</v>
      </c>
      <c r="G34" s="620">
        <v>4460000</v>
      </c>
      <c r="H34" s="621"/>
    </row>
    <row r="35" spans="1:8" s="257" customFormat="1" ht="20.100000000000001" customHeight="1" x14ac:dyDescent="0.2">
      <c r="A35" s="616"/>
      <c r="B35" s="617">
        <v>25</v>
      </c>
      <c r="C35" s="617" t="s">
        <v>525</v>
      </c>
      <c r="D35" s="618" t="s">
        <v>526</v>
      </c>
      <c r="E35" s="618" t="s">
        <v>566</v>
      </c>
      <c r="F35" s="619" t="s">
        <v>470</v>
      </c>
      <c r="G35" s="620" t="s">
        <v>527</v>
      </c>
      <c r="H35" s="621"/>
    </row>
    <row r="36" spans="1:8" s="257" customFormat="1" ht="20.100000000000001" customHeight="1" x14ac:dyDescent="0.2">
      <c r="A36" s="616"/>
      <c r="B36" s="617">
        <v>26</v>
      </c>
      <c r="C36" s="625" t="s">
        <v>523</v>
      </c>
      <c r="D36" s="618" t="s">
        <v>468</v>
      </c>
      <c r="E36" s="618" t="s">
        <v>524</v>
      </c>
      <c r="F36" s="619" t="s">
        <v>470</v>
      </c>
      <c r="G36" s="620">
        <v>700000</v>
      </c>
      <c r="H36" s="621"/>
    </row>
    <row r="37" spans="1:8" s="257" customFormat="1" ht="20.100000000000001" customHeight="1" x14ac:dyDescent="0.2">
      <c r="A37" s="616"/>
      <c r="B37" s="617">
        <v>27</v>
      </c>
      <c r="C37" s="625" t="s">
        <v>536</v>
      </c>
      <c r="D37" s="618" t="s">
        <v>507</v>
      </c>
      <c r="E37" s="618" t="s">
        <v>565</v>
      </c>
      <c r="F37" s="619" t="s">
        <v>529</v>
      </c>
      <c r="G37" s="620">
        <v>20880</v>
      </c>
      <c r="H37" s="621"/>
    </row>
    <row r="38" spans="1:8" s="257" customFormat="1" ht="20.100000000000001" customHeight="1" x14ac:dyDescent="0.2">
      <c r="A38" s="616"/>
      <c r="B38" s="617">
        <v>28</v>
      </c>
      <c r="C38" s="624">
        <v>43191</v>
      </c>
      <c r="D38" s="618" t="s">
        <v>507</v>
      </c>
      <c r="E38" s="618" t="s">
        <v>530</v>
      </c>
      <c r="F38" s="619" t="s">
        <v>529</v>
      </c>
      <c r="G38" s="620">
        <v>606491.64</v>
      </c>
      <c r="H38" s="621"/>
    </row>
    <row r="39" spans="1:8" s="257" customFormat="1" ht="20.100000000000001" customHeight="1" x14ac:dyDescent="0.2">
      <c r="A39" s="616"/>
      <c r="B39" s="617">
        <v>29</v>
      </c>
      <c r="C39" s="617" t="s">
        <v>531</v>
      </c>
      <c r="D39" s="618" t="s">
        <v>528</v>
      </c>
      <c r="E39" s="618" t="s">
        <v>532</v>
      </c>
      <c r="F39" s="619" t="s">
        <v>509</v>
      </c>
      <c r="G39" s="620">
        <v>1480903.98</v>
      </c>
      <c r="H39" s="621"/>
    </row>
    <row r="40" spans="1:8" s="257" customFormat="1" ht="20.100000000000001" customHeight="1" x14ac:dyDescent="0.2">
      <c r="A40" s="616"/>
      <c r="B40" s="617">
        <v>30</v>
      </c>
      <c r="C40" s="617" t="s">
        <v>533</v>
      </c>
      <c r="D40" s="618" t="s">
        <v>488</v>
      </c>
      <c r="E40" s="618" t="s">
        <v>534</v>
      </c>
      <c r="F40" s="619" t="s">
        <v>535</v>
      </c>
      <c r="G40" s="620">
        <v>16131000</v>
      </c>
      <c r="H40" s="621"/>
    </row>
    <row r="41" spans="1:8" s="257" customFormat="1" ht="20.100000000000001" customHeight="1" x14ac:dyDescent="0.2">
      <c r="A41" s="616"/>
      <c r="B41" s="617">
        <v>31</v>
      </c>
      <c r="C41" s="617" t="s">
        <v>567</v>
      </c>
      <c r="D41" s="618" t="s">
        <v>568</v>
      </c>
      <c r="E41" s="618" t="s">
        <v>569</v>
      </c>
      <c r="F41" s="619" t="s">
        <v>480</v>
      </c>
      <c r="G41" s="620" t="s">
        <v>527</v>
      </c>
      <c r="H41" s="621"/>
    </row>
    <row r="42" spans="1:8" s="257" customFormat="1" ht="20.100000000000001" customHeight="1" x14ac:dyDescent="0.2">
      <c r="A42" s="616"/>
      <c r="B42" s="617">
        <v>32</v>
      </c>
      <c r="C42" s="617" t="s">
        <v>570</v>
      </c>
      <c r="D42" s="618" t="s">
        <v>488</v>
      </c>
      <c r="E42" s="618" t="s">
        <v>571</v>
      </c>
      <c r="F42" s="619" t="s">
        <v>480</v>
      </c>
      <c r="G42" s="620" t="s">
        <v>527</v>
      </c>
      <c r="H42" s="621"/>
    </row>
    <row r="43" spans="1:8" s="257" customFormat="1" ht="20.100000000000001" customHeight="1" x14ac:dyDescent="0.2">
      <c r="A43" s="616"/>
      <c r="B43" s="617">
        <v>33</v>
      </c>
      <c r="C43" s="619" t="s">
        <v>573</v>
      </c>
      <c r="D43" s="618" t="s">
        <v>520</v>
      </c>
      <c r="E43" s="618" t="s">
        <v>572</v>
      </c>
      <c r="F43" s="619" t="s">
        <v>522</v>
      </c>
      <c r="G43" s="620" t="s">
        <v>527</v>
      </c>
      <c r="H43" s="621"/>
    </row>
    <row r="44" spans="1:8" s="257" customFormat="1" ht="20.100000000000001" customHeight="1" x14ac:dyDescent="0.2">
      <c r="A44" s="616"/>
      <c r="B44" s="617">
        <v>34</v>
      </c>
      <c r="C44" s="617" t="s">
        <v>537</v>
      </c>
      <c r="D44" s="618" t="s">
        <v>538</v>
      </c>
      <c r="E44" s="618" t="s">
        <v>539</v>
      </c>
      <c r="F44" s="619" t="s">
        <v>529</v>
      </c>
      <c r="G44" s="620">
        <v>771449.84</v>
      </c>
      <c r="H44" s="621"/>
    </row>
    <row r="45" spans="1:8" s="257" customFormat="1" ht="20.100000000000001" customHeight="1" x14ac:dyDescent="0.2">
      <c r="A45" s="616"/>
      <c r="B45" s="617">
        <v>35</v>
      </c>
      <c r="C45" s="617" t="s">
        <v>540</v>
      </c>
      <c r="D45" s="618" t="s">
        <v>538</v>
      </c>
      <c r="E45" s="618" t="s">
        <v>541</v>
      </c>
      <c r="F45" s="619" t="s">
        <v>529</v>
      </c>
      <c r="G45" s="620">
        <v>84174.24</v>
      </c>
      <c r="H45" s="621"/>
    </row>
    <row r="46" spans="1:8" s="257" customFormat="1" ht="20.100000000000001" customHeight="1" x14ac:dyDescent="0.2">
      <c r="A46" s="616"/>
      <c r="B46" s="617">
        <v>36</v>
      </c>
      <c r="C46" s="617" t="s">
        <v>542</v>
      </c>
      <c r="D46" s="618" t="s">
        <v>491</v>
      </c>
      <c r="E46" s="618" t="s">
        <v>539</v>
      </c>
      <c r="F46" s="619" t="s">
        <v>509</v>
      </c>
      <c r="G46" s="620">
        <v>1926838.18</v>
      </c>
      <c r="H46" s="621"/>
    </row>
    <row r="47" spans="1:8" s="257" customFormat="1" ht="20.100000000000001" customHeight="1" x14ac:dyDescent="0.2">
      <c r="A47" s="616"/>
      <c r="B47" s="617">
        <v>37</v>
      </c>
      <c r="C47" s="617" t="s">
        <v>543</v>
      </c>
      <c r="D47" s="618" t="s">
        <v>491</v>
      </c>
      <c r="E47" s="618" t="s">
        <v>539</v>
      </c>
      <c r="F47" s="619" t="s">
        <v>509</v>
      </c>
      <c r="G47" s="620">
        <v>1784155.98</v>
      </c>
      <c r="H47" s="621"/>
    </row>
    <row r="48" spans="1:8" s="257" customFormat="1" ht="20.100000000000001" customHeight="1" x14ac:dyDescent="0.2">
      <c r="A48" s="616"/>
      <c r="B48" s="617">
        <v>38</v>
      </c>
      <c r="C48" s="617" t="s">
        <v>544</v>
      </c>
      <c r="D48" s="618" t="s">
        <v>545</v>
      </c>
      <c r="E48" s="618" t="s">
        <v>574</v>
      </c>
      <c r="F48" s="619" t="s">
        <v>511</v>
      </c>
      <c r="G48" s="620">
        <v>2251750</v>
      </c>
      <c r="H48" s="621"/>
    </row>
    <row r="49" spans="1:8" s="257" customFormat="1" ht="20.100000000000001" customHeight="1" x14ac:dyDescent="0.2">
      <c r="A49" s="616"/>
      <c r="B49" s="617">
        <v>39</v>
      </c>
      <c r="C49" s="617" t="s">
        <v>575</v>
      </c>
      <c r="D49" s="618" t="s">
        <v>545</v>
      </c>
      <c r="E49" s="618" t="s">
        <v>576</v>
      </c>
      <c r="F49" s="619" t="s">
        <v>577</v>
      </c>
      <c r="G49" s="620">
        <v>915500</v>
      </c>
      <c r="H49" s="621"/>
    </row>
    <row r="50" spans="1:8" s="259" customFormat="1" ht="60" customHeight="1" x14ac:dyDescent="0.2">
      <c r="A50" s="475"/>
      <c r="B50" s="476"/>
      <c r="C50" s="476"/>
      <c r="D50" s="476"/>
      <c r="E50" s="476"/>
      <c r="F50" s="476"/>
      <c r="G50" s="476"/>
      <c r="H50" s="477"/>
    </row>
    <row r="51" spans="1:8" s="259" customFormat="1" ht="73.5" customHeight="1" thickBot="1" x14ac:dyDescent="0.25">
      <c r="A51" s="478"/>
      <c r="B51" s="479"/>
      <c r="C51" s="479"/>
      <c r="D51" s="479"/>
      <c r="E51" s="479"/>
      <c r="F51" s="479"/>
      <c r="G51" s="479"/>
      <c r="H51" s="480"/>
    </row>
    <row r="52" spans="1:8" s="259" customFormat="1" ht="78.75" customHeight="1" thickBot="1" x14ac:dyDescent="0.25">
      <c r="A52" s="476"/>
      <c r="B52" s="476"/>
      <c r="C52" s="476"/>
      <c r="D52" s="476"/>
      <c r="E52" s="476"/>
      <c r="F52" s="476"/>
      <c r="G52" s="476"/>
      <c r="H52" s="476"/>
    </row>
    <row r="53" spans="1:8" s="259" customFormat="1" ht="18.75" customHeight="1" x14ac:dyDescent="0.25">
      <c r="A53" s="721" t="s">
        <v>0</v>
      </c>
      <c r="B53" s="722"/>
      <c r="C53" s="722"/>
      <c r="D53" s="722"/>
      <c r="E53" s="722"/>
      <c r="F53" s="722"/>
      <c r="G53" s="722"/>
      <c r="H53" s="723"/>
    </row>
    <row r="54" spans="1:8" s="259" customFormat="1" ht="23.25" customHeight="1" x14ac:dyDescent="0.25">
      <c r="A54" s="724" t="s">
        <v>356</v>
      </c>
      <c r="B54" s="725"/>
      <c r="C54" s="725"/>
      <c r="D54" s="725"/>
      <c r="E54" s="725"/>
      <c r="F54" s="725"/>
      <c r="G54" s="725"/>
      <c r="H54" s="726"/>
    </row>
    <row r="55" spans="1:8" s="259" customFormat="1" ht="20.25" customHeight="1" x14ac:dyDescent="0.25">
      <c r="A55" s="727" t="s">
        <v>557</v>
      </c>
      <c r="B55" s="728"/>
      <c r="C55" s="728"/>
      <c r="D55" s="728"/>
      <c r="E55" s="728"/>
      <c r="F55" s="728"/>
      <c r="G55" s="728"/>
      <c r="H55" s="729"/>
    </row>
    <row r="56" spans="1:8" s="259" customFormat="1" ht="17.25" customHeight="1" thickBot="1" x14ac:dyDescent="0.35">
      <c r="A56" s="718"/>
      <c r="B56" s="719"/>
      <c r="C56" s="719"/>
      <c r="D56" s="719"/>
      <c r="E56" s="719"/>
      <c r="F56" s="719"/>
      <c r="G56" s="719"/>
      <c r="H56" s="720"/>
    </row>
    <row r="57" spans="1:8" s="259" customFormat="1" x14ac:dyDescent="0.2">
      <c r="A57" s="481"/>
      <c r="B57" s="482"/>
      <c r="C57" s="482"/>
      <c r="D57" s="482"/>
      <c r="E57" s="482"/>
      <c r="F57" s="482"/>
      <c r="G57" s="482"/>
      <c r="H57" s="483"/>
    </row>
    <row r="58" spans="1:8" s="259" customFormat="1" x14ac:dyDescent="0.2">
      <c r="A58" s="467"/>
      <c r="B58" s="484"/>
      <c r="C58" s="484"/>
      <c r="D58" s="484"/>
      <c r="E58" s="484"/>
      <c r="F58" s="484"/>
      <c r="G58" s="484"/>
      <c r="H58" s="468"/>
    </row>
    <row r="59" spans="1:8" s="259" customFormat="1" x14ac:dyDescent="0.2">
      <c r="A59" s="472" t="s">
        <v>405</v>
      </c>
      <c r="B59" s="473"/>
      <c r="C59" s="366"/>
      <c r="D59" s="366"/>
      <c r="E59" s="366"/>
      <c r="F59" s="366"/>
      <c r="G59" s="366"/>
      <c r="H59" s="471"/>
    </row>
    <row r="60" spans="1:8" s="259" customFormat="1" ht="27" customHeight="1" x14ac:dyDescent="0.2">
      <c r="A60" s="475"/>
      <c r="B60" s="476"/>
      <c r="C60" s="476"/>
      <c r="D60" s="476"/>
      <c r="E60" s="476"/>
      <c r="F60" s="476"/>
      <c r="G60" s="476"/>
      <c r="H60" s="477"/>
    </row>
    <row r="61" spans="1:8" s="259" customFormat="1" ht="43.5" customHeight="1" x14ac:dyDescent="0.2">
      <c r="A61" s="467"/>
      <c r="B61" s="474" t="s">
        <v>461</v>
      </c>
      <c r="C61" s="474" t="s">
        <v>462</v>
      </c>
      <c r="D61" s="474" t="s">
        <v>463</v>
      </c>
      <c r="E61" s="474" t="s">
        <v>464</v>
      </c>
      <c r="F61" s="474" t="s">
        <v>465</v>
      </c>
      <c r="G61" s="474" t="s">
        <v>466</v>
      </c>
      <c r="H61" s="468"/>
    </row>
    <row r="62" spans="1:8" s="257" customFormat="1" ht="20.100000000000001" customHeight="1" x14ac:dyDescent="0.2">
      <c r="A62" s="616"/>
      <c r="B62" s="617">
        <v>1</v>
      </c>
      <c r="C62" s="617" t="s">
        <v>547</v>
      </c>
      <c r="D62" s="618" t="s">
        <v>548</v>
      </c>
      <c r="E62" s="618" t="s">
        <v>546</v>
      </c>
      <c r="F62" s="619" t="s">
        <v>480</v>
      </c>
      <c r="G62" s="620">
        <v>14000000</v>
      </c>
      <c r="H62" s="621"/>
    </row>
    <row r="63" spans="1:8" s="257" customFormat="1" ht="20.100000000000001" customHeight="1" x14ac:dyDescent="0.2">
      <c r="A63" s="616"/>
      <c r="B63" s="617">
        <v>2</v>
      </c>
      <c r="C63" s="617" t="s">
        <v>549</v>
      </c>
      <c r="D63" s="618" t="s">
        <v>550</v>
      </c>
      <c r="E63" s="618" t="s">
        <v>546</v>
      </c>
      <c r="F63" s="619" t="s">
        <v>480</v>
      </c>
      <c r="G63" s="620">
        <v>14000000</v>
      </c>
      <c r="H63" s="621"/>
    </row>
    <row r="64" spans="1:8" s="257" customFormat="1" ht="20.100000000000001" customHeight="1" x14ac:dyDescent="0.2">
      <c r="A64" s="616"/>
      <c r="B64" s="617">
        <v>3</v>
      </c>
      <c r="C64" s="617" t="s">
        <v>551</v>
      </c>
      <c r="D64" s="618" t="s">
        <v>552</v>
      </c>
      <c r="E64" s="618" t="s">
        <v>553</v>
      </c>
      <c r="F64" s="619" t="s">
        <v>509</v>
      </c>
      <c r="G64" s="620">
        <v>13659616.77</v>
      </c>
      <c r="H64" s="621"/>
    </row>
    <row r="65" spans="1:8" s="259" customFormat="1" x14ac:dyDescent="0.2">
      <c r="A65" s="475"/>
      <c r="B65" s="476"/>
      <c r="C65" s="476"/>
      <c r="D65" s="476"/>
      <c r="E65" s="476"/>
      <c r="F65" s="476"/>
      <c r="G65" s="476"/>
      <c r="H65" s="477"/>
    </row>
    <row r="66" spans="1:8" s="259" customFormat="1" x14ac:dyDescent="0.2">
      <c r="A66" s="475"/>
      <c r="B66" s="476"/>
      <c r="C66" s="476"/>
      <c r="D66" s="476"/>
      <c r="E66" s="476"/>
      <c r="F66" s="476"/>
      <c r="G66" s="476"/>
      <c r="H66" s="477"/>
    </row>
    <row r="67" spans="1:8" s="259" customFormat="1" x14ac:dyDescent="0.2">
      <c r="A67" s="472" t="s">
        <v>406</v>
      </c>
      <c r="B67" s="473"/>
      <c r="C67" s="366"/>
      <c r="D67" s="366"/>
      <c r="E67" s="366"/>
      <c r="F67" s="366"/>
      <c r="G67" s="366"/>
      <c r="H67" s="471"/>
    </row>
    <row r="68" spans="1:8" s="259" customFormat="1" ht="7.5" customHeight="1" x14ac:dyDescent="0.2">
      <c r="A68" s="475"/>
      <c r="B68" s="476"/>
      <c r="C68" s="476"/>
      <c r="D68" s="476"/>
      <c r="E68" s="476"/>
      <c r="F68" s="476"/>
      <c r="G68" s="476"/>
      <c r="H68" s="477"/>
    </row>
    <row r="69" spans="1:8" s="259" customFormat="1" ht="23.25" customHeight="1" x14ac:dyDescent="0.2">
      <c r="A69" s="475"/>
      <c r="B69" s="716" t="s">
        <v>590</v>
      </c>
      <c r="C69" s="716"/>
      <c r="D69" s="716"/>
      <c r="E69" s="716"/>
      <c r="F69" s="716"/>
      <c r="G69" s="716"/>
      <c r="H69" s="477"/>
    </row>
    <row r="70" spans="1:8" s="259" customFormat="1" x14ac:dyDescent="0.2">
      <c r="A70" s="475"/>
      <c r="B70" s="476"/>
      <c r="C70" s="476"/>
      <c r="D70" s="476"/>
      <c r="E70" s="476"/>
      <c r="F70" s="476"/>
      <c r="G70" s="476"/>
      <c r="H70" s="477"/>
    </row>
    <row r="71" spans="1:8" s="259" customFormat="1" x14ac:dyDescent="0.2">
      <c r="A71" s="475"/>
      <c r="B71" s="476"/>
      <c r="C71" s="476"/>
      <c r="D71" s="476"/>
      <c r="E71" s="476"/>
      <c r="F71" s="476"/>
      <c r="G71" s="476"/>
      <c r="H71" s="477"/>
    </row>
    <row r="72" spans="1:8" s="259" customFormat="1" x14ac:dyDescent="0.2">
      <c r="A72" s="472" t="s">
        <v>407</v>
      </c>
      <c r="B72" s="476"/>
      <c r="C72" s="476"/>
      <c r="D72" s="476"/>
      <c r="E72" s="476"/>
      <c r="F72" s="476"/>
      <c r="G72" s="476"/>
      <c r="H72" s="477"/>
    </row>
    <row r="73" spans="1:8" s="259" customFormat="1" ht="37.5" customHeight="1" x14ac:dyDescent="0.2">
      <c r="A73" s="472"/>
      <c r="B73" s="717" t="s">
        <v>578</v>
      </c>
      <c r="C73" s="717"/>
      <c r="D73" s="717"/>
      <c r="E73" s="717"/>
      <c r="F73" s="717"/>
      <c r="G73" s="717"/>
      <c r="H73" s="477"/>
    </row>
    <row r="74" spans="1:8" s="259" customFormat="1" ht="10.5" customHeight="1" x14ac:dyDescent="0.2">
      <c r="A74" s="472"/>
      <c r="B74" s="476"/>
      <c r="C74" s="476"/>
      <c r="D74" s="476"/>
      <c r="E74" s="476"/>
      <c r="F74" s="476"/>
      <c r="G74" s="476"/>
      <c r="H74" s="477"/>
    </row>
    <row r="75" spans="1:8" s="259" customFormat="1" ht="68.25" customHeight="1" x14ac:dyDescent="0.2">
      <c r="A75" s="472"/>
      <c r="B75" s="730" t="s">
        <v>579</v>
      </c>
      <c r="C75" s="730"/>
      <c r="D75" s="730"/>
      <c r="E75" s="730"/>
      <c r="F75" s="730"/>
      <c r="G75" s="730"/>
      <c r="H75" s="477"/>
    </row>
    <row r="76" spans="1:8" s="259" customFormat="1" ht="10.5" customHeight="1" x14ac:dyDescent="0.2">
      <c r="A76" s="472"/>
      <c r="B76" s="485"/>
      <c r="C76" s="485"/>
      <c r="D76" s="485"/>
      <c r="E76" s="485"/>
      <c r="F76" s="485"/>
      <c r="G76" s="485"/>
      <c r="H76" s="477"/>
    </row>
    <row r="77" spans="1:8" s="259" customFormat="1" ht="45" customHeight="1" x14ac:dyDescent="0.2">
      <c r="A77" s="472"/>
      <c r="B77" s="730" t="s">
        <v>580</v>
      </c>
      <c r="C77" s="730"/>
      <c r="D77" s="730"/>
      <c r="E77" s="730"/>
      <c r="F77" s="730"/>
      <c r="G77" s="730"/>
      <c r="H77" s="477"/>
    </row>
    <row r="78" spans="1:8" s="259" customFormat="1" ht="9" customHeight="1" x14ac:dyDescent="0.2">
      <c r="A78" s="472"/>
      <c r="B78" s="485"/>
      <c r="C78" s="485"/>
      <c r="D78" s="485"/>
      <c r="E78" s="485"/>
      <c r="F78" s="485"/>
      <c r="G78" s="485"/>
      <c r="H78" s="477"/>
    </row>
    <row r="79" spans="1:8" s="259" customFormat="1" ht="36.75" customHeight="1" x14ac:dyDescent="0.2">
      <c r="A79" s="472"/>
      <c r="B79" s="730" t="s">
        <v>581</v>
      </c>
      <c r="C79" s="730"/>
      <c r="D79" s="730"/>
      <c r="E79" s="730"/>
      <c r="F79" s="730"/>
      <c r="G79" s="730"/>
      <c r="H79" s="477"/>
    </row>
    <row r="80" spans="1:8" s="259" customFormat="1" ht="177" customHeight="1" x14ac:dyDescent="0.2">
      <c r="A80" s="472"/>
      <c r="B80" s="730" t="s">
        <v>582</v>
      </c>
      <c r="C80" s="730"/>
      <c r="D80" s="730"/>
      <c r="E80" s="730"/>
      <c r="F80" s="730"/>
      <c r="G80" s="730"/>
      <c r="H80" s="477"/>
    </row>
    <row r="81" spans="1:36" s="259" customFormat="1" ht="20.100000000000001" customHeight="1" x14ac:dyDescent="0.2">
      <c r="A81" s="475"/>
      <c r="B81" s="476"/>
      <c r="C81" s="476"/>
      <c r="D81" s="476"/>
      <c r="E81" s="476"/>
      <c r="F81" s="476"/>
      <c r="G81" s="476"/>
      <c r="H81" s="477"/>
    </row>
    <row r="82" spans="1:36" s="206" customFormat="1" ht="13.5" thickBot="1" x14ac:dyDescent="0.25">
      <c r="A82" s="486"/>
      <c r="B82" s="487"/>
      <c r="C82" s="487"/>
      <c r="D82" s="487"/>
      <c r="E82" s="487"/>
      <c r="F82" s="487"/>
      <c r="G82" s="487"/>
      <c r="H82" s="488"/>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row>
    <row r="86" spans="1:36" x14ac:dyDescent="0.2">
      <c r="G86" s="269"/>
      <c r="H86" s="259"/>
    </row>
    <row r="87" spans="1:36" x14ac:dyDescent="0.2">
      <c r="G87" s="489"/>
    </row>
    <row r="88" spans="1:36" ht="16.5" x14ac:dyDescent="0.3">
      <c r="A88" s="648" t="s">
        <v>588</v>
      </c>
      <c r="B88" s="648"/>
      <c r="C88" s="648"/>
      <c r="D88" s="648"/>
      <c r="E88" s="648"/>
      <c r="F88" s="648"/>
      <c r="G88" s="648"/>
      <c r="H88" s="648"/>
    </row>
    <row r="89" spans="1:36" ht="16.5" x14ac:dyDescent="0.3">
      <c r="A89" s="648" t="s">
        <v>120</v>
      </c>
      <c r="B89" s="648"/>
      <c r="C89" s="648"/>
      <c r="D89" s="648"/>
      <c r="E89" s="648"/>
      <c r="F89" s="648"/>
      <c r="G89" s="648"/>
      <c r="H89" s="648"/>
    </row>
  </sheetData>
  <mergeCells count="17">
    <mergeCell ref="A1:H1"/>
    <mergeCell ref="A2:H2"/>
    <mergeCell ref="A3:H3"/>
    <mergeCell ref="A4:H4"/>
    <mergeCell ref="A88:H88"/>
    <mergeCell ref="A89:H89"/>
    <mergeCell ref="B69:G69"/>
    <mergeCell ref="B6:G6"/>
    <mergeCell ref="A56:H56"/>
    <mergeCell ref="A53:H53"/>
    <mergeCell ref="A54:H54"/>
    <mergeCell ref="A55:H55"/>
    <mergeCell ref="B73:G73"/>
    <mergeCell ref="B75:G75"/>
    <mergeCell ref="B77:G77"/>
    <mergeCell ref="B79:G79"/>
    <mergeCell ref="B80:G80"/>
  </mergeCells>
  <printOptions horizontalCentered="1"/>
  <pageMargins left="0.70866141732283472" right="0.70866141732283472" top="0.74803149606299213" bottom="0.74803149606299213" header="0.31496062992125984" footer="0.31496062992125984"/>
  <pageSetup scale="57" fitToHeight="2" orientation="portrait" r:id="rId1"/>
  <rowBreaks count="1" manualBreakCount="1">
    <brk id="52"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H33" sqref="H33"/>
    </sheetView>
  </sheetViews>
  <sheetFormatPr baseColWidth="10" defaultColWidth="11.42578125" defaultRowHeight="12.75" x14ac:dyDescent="0.2"/>
  <cols>
    <col min="1" max="1" width="8" style="213" customWidth="1"/>
    <col min="2" max="2" width="29.140625" style="213" customWidth="1"/>
    <col min="3" max="3" width="29.28515625" style="213" customWidth="1"/>
    <col min="4" max="4" width="15.7109375" style="213" bestFit="1" customWidth="1"/>
    <col min="5" max="5" width="19" style="213" bestFit="1" customWidth="1"/>
    <col min="6" max="6" width="11.42578125" style="213"/>
    <col min="7" max="8" width="18.5703125" style="490" bestFit="1" customWidth="1"/>
    <col min="9" max="16384" width="11.42578125" style="213"/>
  </cols>
  <sheetData>
    <row r="1" spans="1:5" ht="20.100000000000001" customHeight="1" x14ac:dyDescent="0.2">
      <c r="A1" s="737" t="s">
        <v>0</v>
      </c>
      <c r="B1" s="738"/>
      <c r="C1" s="738"/>
      <c r="D1" s="738"/>
      <c r="E1" s="739"/>
    </row>
    <row r="2" spans="1:5" ht="20.100000000000001" customHeight="1" x14ac:dyDescent="0.2">
      <c r="A2" s="740" t="s">
        <v>408</v>
      </c>
      <c r="B2" s="741"/>
      <c r="C2" s="741"/>
      <c r="D2" s="741"/>
      <c r="E2" s="742"/>
    </row>
    <row r="3" spans="1:5" ht="20.100000000000001" customHeight="1" x14ac:dyDescent="0.2">
      <c r="A3" s="749" t="s">
        <v>556</v>
      </c>
      <c r="B3" s="750"/>
      <c r="C3" s="750"/>
      <c r="D3" s="750"/>
      <c r="E3" s="751"/>
    </row>
    <row r="4" spans="1:5" ht="13.5" thickBot="1" x14ac:dyDescent="0.25">
      <c r="A4" s="743"/>
      <c r="B4" s="744"/>
      <c r="C4" s="744"/>
      <c r="D4" s="744"/>
      <c r="E4" s="745"/>
    </row>
    <row r="5" spans="1:5" x14ac:dyDescent="0.2">
      <c r="A5" s="491"/>
      <c r="B5" s="492"/>
      <c r="C5" s="493"/>
      <c r="D5" s="494"/>
      <c r="E5" s="495"/>
    </row>
    <row r="6" spans="1:5" ht="19.5" customHeight="1" x14ac:dyDescent="0.2">
      <c r="A6" s="746" t="s">
        <v>370</v>
      </c>
      <c r="B6" s="747"/>
      <c r="C6" s="747"/>
      <c r="D6" s="496"/>
      <c r="E6" s="497">
        <v>89480402679</v>
      </c>
    </row>
    <row r="7" spans="1:5" x14ac:dyDescent="0.2">
      <c r="A7" s="491"/>
      <c r="B7" s="155"/>
      <c r="C7" s="155"/>
      <c r="D7" s="494"/>
      <c r="E7" s="498"/>
    </row>
    <row r="8" spans="1:5" x14ac:dyDescent="0.2">
      <c r="A8" s="746" t="s">
        <v>369</v>
      </c>
      <c r="B8" s="747"/>
      <c r="C8" s="747"/>
      <c r="D8" s="748"/>
      <c r="E8" s="626">
        <f>SUM(D9:D13)</f>
        <v>0</v>
      </c>
    </row>
    <row r="9" spans="1:5" ht="13.5" x14ac:dyDescent="0.2">
      <c r="A9" s="499"/>
      <c r="B9" s="758" t="s">
        <v>368</v>
      </c>
      <c r="C9" s="759"/>
      <c r="D9" s="568">
        <v>0</v>
      </c>
      <c r="E9" s="766"/>
    </row>
    <row r="10" spans="1:5" ht="13.5" x14ac:dyDescent="0.2">
      <c r="A10" s="499"/>
      <c r="B10" s="769" t="s">
        <v>367</v>
      </c>
      <c r="C10" s="770"/>
      <c r="D10" s="627">
        <v>0</v>
      </c>
      <c r="E10" s="767"/>
    </row>
    <row r="11" spans="1:5" ht="13.5" x14ac:dyDescent="0.2">
      <c r="A11" s="499"/>
      <c r="B11" s="758" t="s">
        <v>366</v>
      </c>
      <c r="C11" s="759"/>
      <c r="D11" s="627">
        <v>0</v>
      </c>
      <c r="E11" s="767"/>
    </row>
    <row r="12" spans="1:5" ht="13.5" x14ac:dyDescent="0.2">
      <c r="A12" s="499"/>
      <c r="B12" s="758" t="s">
        <v>365</v>
      </c>
      <c r="C12" s="759"/>
      <c r="D12" s="627">
        <v>0</v>
      </c>
      <c r="E12" s="767"/>
    </row>
    <row r="13" spans="1:5" ht="13.5" x14ac:dyDescent="0.2">
      <c r="A13" s="757" t="s">
        <v>438</v>
      </c>
      <c r="B13" s="758"/>
      <c r="C13" s="759"/>
      <c r="D13" s="627">
        <v>0</v>
      </c>
      <c r="E13" s="768"/>
    </row>
    <row r="14" spans="1:5" x14ac:dyDescent="0.2">
      <c r="A14" s="491"/>
      <c r="B14" s="155"/>
      <c r="C14" s="155"/>
      <c r="D14" s="494"/>
      <c r="E14" s="498"/>
    </row>
    <row r="15" spans="1:5" x14ac:dyDescent="0.2">
      <c r="A15" s="746" t="s">
        <v>409</v>
      </c>
      <c r="B15" s="747"/>
      <c r="C15" s="747"/>
      <c r="D15" s="748"/>
      <c r="E15" s="497">
        <f>SUM(D16:D19)</f>
        <v>26972435969</v>
      </c>
    </row>
    <row r="16" spans="1:5" ht="13.5" x14ac:dyDescent="0.2">
      <c r="A16" s="499"/>
      <c r="B16" s="758" t="s">
        <v>364</v>
      </c>
      <c r="C16" s="758"/>
      <c r="D16" s="628">
        <v>0</v>
      </c>
      <c r="E16" s="763"/>
    </row>
    <row r="17" spans="1:6" ht="13.5" x14ac:dyDescent="0.2">
      <c r="A17" s="499"/>
      <c r="B17" s="758" t="s">
        <v>363</v>
      </c>
      <c r="C17" s="758"/>
      <c r="D17" s="628">
        <v>0</v>
      </c>
      <c r="E17" s="764"/>
    </row>
    <row r="18" spans="1:6" ht="13.5" x14ac:dyDescent="0.25">
      <c r="A18" s="499"/>
      <c r="B18" s="758" t="s">
        <v>362</v>
      </c>
      <c r="C18" s="758"/>
      <c r="D18" s="500">
        <v>26972435969</v>
      </c>
      <c r="E18" s="764"/>
    </row>
    <row r="19" spans="1:6" ht="13.5" x14ac:dyDescent="0.2">
      <c r="A19" s="757" t="s">
        <v>437</v>
      </c>
      <c r="B19" s="758"/>
      <c r="C19" s="758"/>
      <c r="D19" s="628">
        <v>0</v>
      </c>
      <c r="E19" s="765"/>
    </row>
    <row r="20" spans="1:6" x14ac:dyDescent="0.2">
      <c r="A20" s="491"/>
      <c r="B20" s="155"/>
      <c r="C20" s="155"/>
      <c r="D20" s="501"/>
      <c r="E20" s="498"/>
    </row>
    <row r="21" spans="1:6" ht="19.5" customHeight="1" thickBot="1" x14ac:dyDescent="0.25">
      <c r="A21" s="752" t="s">
        <v>361</v>
      </c>
      <c r="B21" s="753"/>
      <c r="C21" s="753"/>
      <c r="D21" s="754"/>
      <c r="E21" s="502">
        <f>SUM(E6+E8-E15)</f>
        <v>62507966710</v>
      </c>
      <c r="F21" s="304"/>
    </row>
    <row r="22" spans="1:6" x14ac:dyDescent="0.2">
      <c r="A22" s="155"/>
      <c r="B22" s="155"/>
      <c r="C22" s="155"/>
      <c r="D22" s="155"/>
      <c r="E22" s="155"/>
    </row>
    <row r="23" spans="1:6" ht="13.5" thickBot="1" x14ac:dyDescent="0.25">
      <c r="A23" s="155"/>
      <c r="B23" s="155"/>
      <c r="C23" s="155"/>
      <c r="D23" s="155"/>
      <c r="E23" s="155"/>
    </row>
    <row r="24" spans="1:6" ht="20.100000000000001" customHeight="1" x14ac:dyDescent="0.2">
      <c r="A24" s="737" t="s">
        <v>0</v>
      </c>
      <c r="B24" s="738"/>
      <c r="C24" s="738"/>
      <c r="D24" s="738"/>
      <c r="E24" s="739"/>
    </row>
    <row r="25" spans="1:6" ht="20.100000000000001" customHeight="1" x14ac:dyDescent="0.2">
      <c r="A25" s="740" t="s">
        <v>410</v>
      </c>
      <c r="B25" s="741"/>
      <c r="C25" s="741"/>
      <c r="D25" s="741"/>
      <c r="E25" s="742"/>
    </row>
    <row r="26" spans="1:6" ht="20.100000000000001" customHeight="1" x14ac:dyDescent="0.2">
      <c r="A26" s="749" t="s">
        <v>556</v>
      </c>
      <c r="B26" s="750"/>
      <c r="C26" s="750"/>
      <c r="D26" s="750"/>
      <c r="E26" s="751"/>
    </row>
    <row r="27" spans="1:6" ht="13.5" thickBot="1" x14ac:dyDescent="0.25">
      <c r="A27" s="743"/>
      <c r="B27" s="744"/>
      <c r="C27" s="744"/>
      <c r="D27" s="744"/>
      <c r="E27" s="745"/>
    </row>
    <row r="28" spans="1:6" ht="12" customHeight="1" x14ac:dyDescent="0.2">
      <c r="A28" s="503"/>
      <c r="B28" s="504"/>
      <c r="C28" s="504"/>
      <c r="D28" s="504"/>
      <c r="E28" s="505"/>
    </row>
    <row r="29" spans="1:6" ht="19.5" customHeight="1" x14ac:dyDescent="0.2">
      <c r="A29" s="760" t="s">
        <v>411</v>
      </c>
      <c r="B29" s="761"/>
      <c r="C29" s="761"/>
      <c r="D29" s="762"/>
      <c r="E29" s="497">
        <v>91281697631</v>
      </c>
    </row>
    <row r="30" spans="1:6" x14ac:dyDescent="0.2">
      <c r="A30" s="755"/>
      <c r="B30" s="756"/>
      <c r="C30" s="756"/>
      <c r="D30" s="506"/>
      <c r="E30" s="507"/>
    </row>
    <row r="31" spans="1:6" ht="19.5" customHeight="1" x14ac:dyDescent="0.2">
      <c r="A31" s="760" t="s">
        <v>412</v>
      </c>
      <c r="B31" s="761"/>
      <c r="C31" s="761"/>
      <c r="D31" s="762"/>
      <c r="E31" s="497">
        <f>SUM(D32:D50)</f>
        <v>28969102809</v>
      </c>
    </row>
    <row r="32" spans="1:6" ht="13.5" x14ac:dyDescent="0.2">
      <c r="A32" s="508"/>
      <c r="B32" s="509" t="s">
        <v>360</v>
      </c>
      <c r="C32" s="510"/>
      <c r="D32" s="511">
        <v>41943759</v>
      </c>
      <c r="E32" s="512"/>
    </row>
    <row r="33" spans="1:5" ht="13.5" x14ac:dyDescent="0.2">
      <c r="A33" s="508"/>
      <c r="B33" s="509" t="s">
        <v>413</v>
      </c>
      <c r="C33" s="510"/>
      <c r="D33" s="511">
        <v>2023774</v>
      </c>
      <c r="E33" s="512"/>
    </row>
    <row r="34" spans="1:5" ht="13.5" x14ac:dyDescent="0.2">
      <c r="A34" s="508"/>
      <c r="B34" s="509" t="s">
        <v>414</v>
      </c>
      <c r="C34" s="510"/>
      <c r="D34" s="511">
        <v>528130</v>
      </c>
      <c r="E34" s="512"/>
    </row>
    <row r="35" spans="1:5" ht="13.5" x14ac:dyDescent="0.2">
      <c r="A35" s="508"/>
      <c r="B35" s="509" t="s">
        <v>415</v>
      </c>
      <c r="C35" s="510"/>
      <c r="D35" s="511">
        <v>17990675</v>
      </c>
      <c r="E35" s="512"/>
    </row>
    <row r="36" spans="1:5" ht="13.5" x14ac:dyDescent="0.2">
      <c r="A36" s="508"/>
      <c r="B36" s="509" t="s">
        <v>416</v>
      </c>
      <c r="C36" s="510"/>
      <c r="D36" s="511">
        <v>300091568</v>
      </c>
      <c r="E36" s="512"/>
    </row>
    <row r="37" spans="1:5" ht="13.5" x14ac:dyDescent="0.2">
      <c r="A37" s="508"/>
      <c r="B37" s="509" t="s">
        <v>417</v>
      </c>
      <c r="C37" s="510"/>
      <c r="D37" s="511">
        <v>13684531</v>
      </c>
      <c r="E37" s="512"/>
    </row>
    <row r="38" spans="1:5" ht="13.5" x14ac:dyDescent="0.2">
      <c r="A38" s="508"/>
      <c r="B38" s="509" t="s">
        <v>418</v>
      </c>
      <c r="C38" s="510"/>
      <c r="D38" s="627">
        <v>0</v>
      </c>
      <c r="E38" s="512"/>
    </row>
    <row r="39" spans="1:5" ht="13.5" x14ac:dyDescent="0.2">
      <c r="A39" s="508"/>
      <c r="B39" s="509" t="s">
        <v>419</v>
      </c>
      <c r="C39" s="510"/>
      <c r="D39" s="627">
        <v>0</v>
      </c>
      <c r="E39" s="512"/>
    </row>
    <row r="40" spans="1:5" ht="13.5" x14ac:dyDescent="0.2">
      <c r="A40" s="508"/>
      <c r="B40" s="509" t="s">
        <v>420</v>
      </c>
      <c r="C40" s="510"/>
      <c r="D40" s="511">
        <v>82409164</v>
      </c>
      <c r="E40" s="512"/>
    </row>
    <row r="41" spans="1:5" ht="13.5" x14ac:dyDescent="0.2">
      <c r="A41" s="508"/>
      <c r="B41" s="509" t="s">
        <v>421</v>
      </c>
      <c r="C41" s="510"/>
      <c r="D41" s="511">
        <v>1960131214</v>
      </c>
      <c r="E41" s="512"/>
    </row>
    <row r="42" spans="1:5" ht="13.5" x14ac:dyDescent="0.2">
      <c r="A42" s="508"/>
      <c r="B42" s="509" t="s">
        <v>422</v>
      </c>
      <c r="C42" s="510"/>
      <c r="D42" s="511">
        <v>165812107</v>
      </c>
      <c r="E42" s="512"/>
    </row>
    <row r="43" spans="1:5" ht="13.5" x14ac:dyDescent="0.2">
      <c r="A43" s="508"/>
      <c r="B43" s="509" t="s">
        <v>423</v>
      </c>
      <c r="C43" s="510"/>
      <c r="D43" s="627">
        <v>0</v>
      </c>
      <c r="E43" s="512"/>
    </row>
    <row r="44" spans="1:5" ht="13.5" x14ac:dyDescent="0.2">
      <c r="A44" s="508"/>
      <c r="B44" s="509" t="s">
        <v>424</v>
      </c>
      <c r="C44" s="510"/>
      <c r="D44" s="627">
        <v>0</v>
      </c>
      <c r="E44" s="512"/>
    </row>
    <row r="45" spans="1:5" ht="13.5" x14ac:dyDescent="0.2">
      <c r="A45" s="508"/>
      <c r="B45" s="509" t="s">
        <v>425</v>
      </c>
      <c r="C45" s="510"/>
      <c r="D45" s="627">
        <v>0</v>
      </c>
      <c r="E45" s="512"/>
    </row>
    <row r="46" spans="1:5" ht="13.5" x14ac:dyDescent="0.2">
      <c r="A46" s="508"/>
      <c r="B46" s="509" t="s">
        <v>426</v>
      </c>
      <c r="C46" s="510"/>
      <c r="D46" s="627">
        <v>0</v>
      </c>
      <c r="E46" s="512"/>
    </row>
    <row r="47" spans="1:5" ht="13.5" x14ac:dyDescent="0.2">
      <c r="A47" s="508"/>
      <c r="B47" s="509" t="s">
        <v>427</v>
      </c>
      <c r="C47" s="510"/>
      <c r="D47" s="627">
        <v>0</v>
      </c>
      <c r="E47" s="512"/>
    </row>
    <row r="48" spans="1:5" ht="13.5" x14ac:dyDescent="0.2">
      <c r="A48" s="508"/>
      <c r="B48" s="509" t="s">
        <v>428</v>
      </c>
      <c r="C48" s="510"/>
      <c r="D48" s="511">
        <v>24475534710</v>
      </c>
      <c r="E48" s="512"/>
    </row>
    <row r="49" spans="1:5" ht="13.5" x14ac:dyDescent="0.2">
      <c r="A49" s="508"/>
      <c r="B49" s="509" t="s">
        <v>429</v>
      </c>
      <c r="C49" s="510"/>
      <c r="D49" s="511">
        <v>1900645169</v>
      </c>
      <c r="E49" s="512"/>
    </row>
    <row r="50" spans="1:5" ht="13.5" x14ac:dyDescent="0.2">
      <c r="A50" s="523" t="s">
        <v>359</v>
      </c>
      <c r="B50" s="524"/>
      <c r="C50" s="525"/>
      <c r="D50" s="511">
        <v>8308008</v>
      </c>
      <c r="E50" s="513"/>
    </row>
    <row r="51" spans="1:5" x14ac:dyDescent="0.2">
      <c r="A51" s="773"/>
      <c r="B51" s="774"/>
      <c r="C51" s="514"/>
      <c r="D51" s="515"/>
      <c r="E51" s="516"/>
    </row>
    <row r="52" spans="1:5" ht="16.5" customHeight="1" x14ac:dyDescent="0.2">
      <c r="A52" s="760" t="s">
        <v>430</v>
      </c>
      <c r="B52" s="761"/>
      <c r="C52" s="761"/>
      <c r="D52" s="762"/>
      <c r="E52" s="497">
        <f>SUM(D53:D59)</f>
        <v>1085612502</v>
      </c>
    </row>
    <row r="53" spans="1:5" ht="13.5" x14ac:dyDescent="0.2">
      <c r="A53" s="508"/>
      <c r="B53" s="771" t="s">
        <v>358</v>
      </c>
      <c r="C53" s="772"/>
      <c r="D53" s="511">
        <v>1031353001</v>
      </c>
      <c r="E53" s="512"/>
    </row>
    <row r="54" spans="1:5" ht="13.5" x14ac:dyDescent="0.2">
      <c r="A54" s="508"/>
      <c r="B54" s="509" t="s">
        <v>431</v>
      </c>
      <c r="C54" s="510"/>
      <c r="D54" s="627">
        <v>0</v>
      </c>
      <c r="E54" s="512"/>
    </row>
    <row r="55" spans="1:5" ht="13.5" x14ac:dyDescent="0.2">
      <c r="A55" s="508"/>
      <c r="B55" s="509" t="s">
        <v>432</v>
      </c>
      <c r="C55" s="510"/>
      <c r="D55" s="627">
        <v>0</v>
      </c>
      <c r="E55" s="512"/>
    </row>
    <row r="56" spans="1:5" ht="13.5" x14ac:dyDescent="0.2">
      <c r="A56" s="508"/>
      <c r="B56" s="771" t="s">
        <v>433</v>
      </c>
      <c r="C56" s="772"/>
      <c r="D56" s="627">
        <v>0</v>
      </c>
      <c r="E56" s="512"/>
    </row>
    <row r="57" spans="1:5" ht="13.5" x14ac:dyDescent="0.2">
      <c r="A57" s="508"/>
      <c r="B57" s="509" t="s">
        <v>434</v>
      </c>
      <c r="C57" s="510"/>
      <c r="D57" s="627">
        <v>0</v>
      </c>
      <c r="E57" s="512"/>
    </row>
    <row r="58" spans="1:5" ht="13.5" x14ac:dyDescent="0.2">
      <c r="A58" s="508"/>
      <c r="B58" s="509" t="s">
        <v>435</v>
      </c>
      <c r="C58" s="510"/>
      <c r="D58" s="511"/>
      <c r="E58" s="512"/>
    </row>
    <row r="59" spans="1:5" ht="13.5" x14ac:dyDescent="0.2">
      <c r="A59" s="517" t="s">
        <v>357</v>
      </c>
      <c r="B59" s="518"/>
      <c r="C59" s="519"/>
      <c r="D59" s="520">
        <v>54259501</v>
      </c>
      <c r="E59" s="512"/>
    </row>
    <row r="60" spans="1:5" x14ac:dyDescent="0.2">
      <c r="A60" s="773"/>
      <c r="B60" s="774"/>
      <c r="C60" s="514"/>
      <c r="D60" s="515"/>
      <c r="E60" s="516"/>
    </row>
    <row r="61" spans="1:5" ht="19.5" customHeight="1" thickBot="1" x14ac:dyDescent="0.25">
      <c r="A61" s="752" t="s">
        <v>436</v>
      </c>
      <c r="B61" s="753"/>
      <c r="C61" s="753"/>
      <c r="D61" s="754"/>
      <c r="E61" s="502">
        <f>+E29-E31+E52</f>
        <v>63398207324</v>
      </c>
    </row>
    <row r="62" spans="1:5" x14ac:dyDescent="0.2">
      <c r="E62" s="271"/>
    </row>
    <row r="63" spans="1:5" x14ac:dyDescent="0.2">
      <c r="E63" s="271"/>
    </row>
    <row r="64" spans="1:5" x14ac:dyDescent="0.2">
      <c r="E64" s="521"/>
    </row>
    <row r="72" spans="5:5" x14ac:dyDescent="0.2">
      <c r="E72" s="271"/>
    </row>
  </sheetData>
  <mergeCells count="32">
    <mergeCell ref="A61:D61"/>
    <mergeCell ref="B53:C53"/>
    <mergeCell ref="B56:C56"/>
    <mergeCell ref="A31:D31"/>
    <mergeCell ref="A60:B60"/>
    <mergeCell ref="A51:B51"/>
    <mergeCell ref="A52:D52"/>
    <mergeCell ref="B9:C9"/>
    <mergeCell ref="E9:E13"/>
    <mergeCell ref="B10:C10"/>
    <mergeCell ref="B11:C11"/>
    <mergeCell ref="B12:C12"/>
    <mergeCell ref="A21:D21"/>
    <mergeCell ref="A30:C30"/>
    <mergeCell ref="A13:C13"/>
    <mergeCell ref="A15:D15"/>
    <mergeCell ref="B16:C16"/>
    <mergeCell ref="A24:E24"/>
    <mergeCell ref="A25:E25"/>
    <mergeCell ref="A26:E26"/>
    <mergeCell ref="A27:E27"/>
    <mergeCell ref="A29:D29"/>
    <mergeCell ref="E16:E19"/>
    <mergeCell ref="B17:C17"/>
    <mergeCell ref="B18:C18"/>
    <mergeCell ref="A19:C19"/>
    <mergeCell ref="A1:E1"/>
    <mergeCell ref="A2:E2"/>
    <mergeCell ref="A4:E4"/>
    <mergeCell ref="A6:C6"/>
    <mergeCell ref="A8:D8"/>
    <mergeCell ref="A3:E3"/>
  </mergeCells>
  <printOptions horizontalCentered="1"/>
  <pageMargins left="0.7" right="0.7" top="0.75" bottom="0.75" header="0.3" footer="0.3"/>
  <pageSetup scale="75"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7"/>
  <sheetViews>
    <sheetView topLeftCell="A12" zoomScale="110" zoomScaleNormal="110" workbookViewId="0">
      <selection activeCell="B57" sqref="B57:H57"/>
    </sheetView>
  </sheetViews>
  <sheetFormatPr baseColWidth="10" defaultColWidth="9.140625" defaultRowHeight="12.75" x14ac:dyDescent="0.2"/>
  <cols>
    <col min="1" max="1" width="4" style="2" customWidth="1"/>
    <col min="2" max="2" width="4.42578125" style="2" customWidth="1"/>
    <col min="3" max="3" width="3.140625" style="2" customWidth="1"/>
    <col min="4" max="4" width="45.5703125" style="2" customWidth="1"/>
    <col min="5" max="5" width="14.5703125" style="2" customWidth="1"/>
    <col min="6" max="6" width="15.5703125" style="2" customWidth="1"/>
    <col min="7" max="7" width="16.140625" style="2" customWidth="1"/>
    <col min="8" max="8" width="16.42578125" style="2" bestFit="1" customWidth="1"/>
    <col min="9" max="16384" width="9.140625" style="2"/>
  </cols>
  <sheetData>
    <row r="1" spans="2:10" s="6" customFormat="1" ht="13.5" hidden="1" thickBot="1" x14ac:dyDescent="0.25">
      <c r="B1" s="9" t="s">
        <v>166</v>
      </c>
      <c r="C1" s="7" t="s">
        <v>167</v>
      </c>
      <c r="D1" s="7" t="s">
        <v>174</v>
      </c>
      <c r="E1" s="7" t="s">
        <v>173</v>
      </c>
      <c r="F1" s="7"/>
      <c r="G1" s="7" t="s">
        <v>172</v>
      </c>
      <c r="H1" s="8" t="s">
        <v>171</v>
      </c>
    </row>
    <row r="2" spans="2:10" ht="13.5" hidden="1" thickBot="1" x14ac:dyDescent="0.25">
      <c r="B2" s="5"/>
      <c r="C2" s="3"/>
      <c r="D2" s="3"/>
      <c r="E2" s="3"/>
      <c r="F2" s="3"/>
      <c r="G2" s="3"/>
      <c r="H2" s="4"/>
    </row>
    <row r="3" spans="2:10" ht="11.25" customHeight="1" thickBot="1" x14ac:dyDescent="0.25">
      <c r="B3" s="5"/>
      <c r="C3" s="3"/>
      <c r="D3" s="3"/>
      <c r="E3" s="3"/>
      <c r="F3" s="3"/>
      <c r="G3" s="3"/>
      <c r="H3" s="4"/>
    </row>
    <row r="4" spans="2:10" ht="18.75" customHeight="1" x14ac:dyDescent="0.2">
      <c r="B4" s="776" t="s">
        <v>0</v>
      </c>
      <c r="C4" s="777"/>
      <c r="D4" s="777"/>
      <c r="E4" s="777"/>
      <c r="F4" s="777"/>
      <c r="G4" s="777"/>
      <c r="H4" s="778"/>
    </row>
    <row r="5" spans="2:10" x14ac:dyDescent="0.2">
      <c r="B5" s="779" t="s">
        <v>389</v>
      </c>
      <c r="C5" s="780"/>
      <c r="D5" s="780"/>
      <c r="E5" s="780"/>
      <c r="F5" s="780"/>
      <c r="G5" s="780"/>
      <c r="H5" s="781"/>
    </row>
    <row r="6" spans="2:10" x14ac:dyDescent="0.2">
      <c r="B6" s="779" t="s">
        <v>371</v>
      </c>
      <c r="C6" s="780"/>
      <c r="D6" s="780"/>
      <c r="E6" s="780"/>
      <c r="F6" s="780"/>
      <c r="G6" s="780"/>
      <c r="H6" s="781"/>
    </row>
    <row r="7" spans="2:10" ht="13.5" thickBot="1" x14ac:dyDescent="0.25">
      <c r="B7" s="782"/>
      <c r="C7" s="783"/>
      <c r="D7" s="783"/>
      <c r="E7" s="783"/>
      <c r="F7" s="783"/>
      <c r="G7" s="783"/>
      <c r="H7" s="784"/>
    </row>
    <row r="8" spans="2:10" ht="13.5" thickBot="1" x14ac:dyDescent="0.25">
      <c r="B8" s="785"/>
      <c r="C8" s="786"/>
      <c r="D8" s="786"/>
      <c r="E8" s="786"/>
      <c r="F8" s="786"/>
      <c r="G8" s="786"/>
      <c r="H8" s="787"/>
      <c r="J8" s="2" t="s">
        <v>445</v>
      </c>
    </row>
    <row r="9" spans="2:10" x14ac:dyDescent="0.2">
      <c r="B9" s="788" t="s">
        <v>292</v>
      </c>
      <c r="C9" s="789"/>
      <c r="D9" s="790"/>
      <c r="E9" s="794" t="s">
        <v>291</v>
      </c>
      <c r="F9" s="794" t="s">
        <v>290</v>
      </c>
      <c r="G9" s="794" t="s">
        <v>388</v>
      </c>
      <c r="H9" s="794" t="s">
        <v>289</v>
      </c>
    </row>
    <row r="10" spans="2:10" ht="19.5" customHeight="1" thickBot="1" x14ac:dyDescent="0.25">
      <c r="B10" s="791"/>
      <c r="C10" s="792"/>
      <c r="D10" s="793"/>
      <c r="E10" s="795"/>
      <c r="F10" s="795"/>
      <c r="G10" s="795"/>
      <c r="H10" s="795"/>
    </row>
    <row r="11" spans="2:10" s="35" customFormat="1" x14ac:dyDescent="0.2">
      <c r="B11" s="123"/>
      <c r="C11" s="124"/>
      <c r="D11" s="124"/>
      <c r="E11" s="124"/>
      <c r="F11" s="124"/>
      <c r="G11" s="124"/>
      <c r="H11" s="125"/>
    </row>
    <row r="12" spans="2:10" s="35" customFormat="1" x14ac:dyDescent="0.2">
      <c r="B12" s="127" t="s">
        <v>390</v>
      </c>
      <c r="C12" s="38"/>
      <c r="D12" s="36"/>
      <c r="E12" s="36"/>
      <c r="F12" s="36"/>
      <c r="G12" s="38"/>
      <c r="H12" s="91"/>
    </row>
    <row r="13" spans="2:10" s="35" customFormat="1" ht="6.75" customHeight="1" x14ac:dyDescent="0.2">
      <c r="B13" s="128"/>
      <c r="C13" s="36"/>
      <c r="D13" s="36"/>
      <c r="E13" s="36"/>
      <c r="F13" s="36"/>
      <c r="G13" s="36"/>
      <c r="H13" s="39"/>
    </row>
    <row r="14" spans="2:10" s="35" customFormat="1" ht="13.5" thickBot="1" x14ac:dyDescent="0.25">
      <c r="B14" s="129"/>
      <c r="C14" s="130"/>
      <c r="D14" s="131" t="s">
        <v>391</v>
      </c>
      <c r="E14" s="92"/>
      <c r="F14" s="92"/>
      <c r="G14" s="93"/>
      <c r="H14" s="94"/>
    </row>
    <row r="15" spans="2:10" s="35" customFormat="1" ht="9" customHeight="1" thickTop="1" x14ac:dyDescent="0.2">
      <c r="B15" s="128"/>
      <c r="C15" s="36"/>
      <c r="D15" s="36"/>
      <c r="E15" s="36"/>
      <c r="F15" s="36"/>
      <c r="G15" s="95"/>
      <c r="H15" s="96"/>
    </row>
    <row r="16" spans="2:10" s="35" customFormat="1" x14ac:dyDescent="0.2">
      <c r="B16" s="132" t="s">
        <v>392</v>
      </c>
      <c r="C16" s="133"/>
      <c r="D16" s="134"/>
      <c r="E16" s="36"/>
      <c r="F16" s="36"/>
      <c r="G16" s="52">
        <f>+G18</f>
        <v>2355970029</v>
      </c>
      <c r="H16" s="53">
        <f>SUM(H18:H20)</f>
        <v>2387479518</v>
      </c>
    </row>
    <row r="17" spans="2:8" s="35" customFormat="1" ht="7.5" customHeight="1" x14ac:dyDescent="0.2">
      <c r="B17" s="128"/>
      <c r="C17" s="36"/>
      <c r="D17" s="36"/>
      <c r="E17" s="36"/>
      <c r="F17" s="36"/>
      <c r="G17" s="47"/>
      <c r="H17" s="48"/>
    </row>
    <row r="18" spans="2:8" s="35" customFormat="1" x14ac:dyDescent="0.2">
      <c r="B18" s="97"/>
      <c r="C18" s="36"/>
      <c r="D18" s="105" t="s">
        <v>393</v>
      </c>
      <c r="E18" s="36"/>
      <c r="F18" s="36"/>
      <c r="G18" s="135">
        <v>2355970029</v>
      </c>
      <c r="H18" s="48">
        <v>2387479518</v>
      </c>
    </row>
    <row r="19" spans="2:8" s="35" customFormat="1" x14ac:dyDescent="0.2">
      <c r="B19" s="97"/>
      <c r="C19" s="36"/>
      <c r="D19" s="105" t="s">
        <v>394</v>
      </c>
      <c r="E19" s="36"/>
      <c r="F19" s="36"/>
      <c r="G19" s="47">
        <v>0</v>
      </c>
      <c r="H19" s="48">
        <v>0</v>
      </c>
    </row>
    <row r="20" spans="2:8" s="35" customFormat="1" x14ac:dyDescent="0.2">
      <c r="B20" s="97"/>
      <c r="C20" s="36"/>
      <c r="D20" s="105" t="s">
        <v>395</v>
      </c>
      <c r="E20" s="36"/>
      <c r="F20" s="36"/>
      <c r="G20" s="47">
        <v>0</v>
      </c>
      <c r="H20" s="48">
        <v>0</v>
      </c>
    </row>
    <row r="21" spans="2:8" s="35" customFormat="1" x14ac:dyDescent="0.2">
      <c r="B21" s="128"/>
      <c r="C21" s="36"/>
      <c r="D21" s="36"/>
      <c r="E21" s="36"/>
      <c r="F21" s="36"/>
      <c r="G21" s="47"/>
      <c r="H21" s="48"/>
    </row>
    <row r="22" spans="2:8" s="35" customFormat="1" x14ac:dyDescent="0.2">
      <c r="B22" s="132" t="s">
        <v>396</v>
      </c>
      <c r="C22" s="133"/>
      <c r="D22" s="36"/>
      <c r="E22" s="36"/>
      <c r="F22" s="36"/>
      <c r="G22" s="52">
        <f>SUM(G24:G27)</f>
        <v>0</v>
      </c>
      <c r="H22" s="53">
        <f>SUM(H24:H27)</f>
        <v>0</v>
      </c>
    </row>
    <row r="23" spans="2:8" s="35" customFormat="1" ht="7.5" customHeight="1" x14ac:dyDescent="0.2">
      <c r="B23" s="128"/>
      <c r="C23" s="36"/>
      <c r="D23" s="36"/>
      <c r="E23" s="36"/>
      <c r="F23" s="36"/>
      <c r="G23" s="47"/>
      <c r="H23" s="48"/>
    </row>
    <row r="24" spans="2:8" s="35" customFormat="1" x14ac:dyDescent="0.2">
      <c r="B24" s="97"/>
      <c r="C24" s="36"/>
      <c r="D24" s="98" t="s">
        <v>397</v>
      </c>
      <c r="E24" s="36"/>
      <c r="F24" s="36"/>
      <c r="G24" s="47">
        <v>0</v>
      </c>
      <c r="H24" s="48">
        <v>0</v>
      </c>
    </row>
    <row r="25" spans="2:8" s="35" customFormat="1" x14ac:dyDescent="0.2">
      <c r="B25" s="97"/>
      <c r="C25" s="36"/>
      <c r="D25" s="99" t="s">
        <v>398</v>
      </c>
      <c r="E25" s="36"/>
      <c r="F25" s="36"/>
      <c r="G25" s="47">
        <v>0</v>
      </c>
      <c r="H25" s="48">
        <v>0</v>
      </c>
    </row>
    <row r="26" spans="2:8" s="35" customFormat="1" x14ac:dyDescent="0.2">
      <c r="B26" s="97"/>
      <c r="C26" s="36"/>
      <c r="D26" s="99" t="s">
        <v>394</v>
      </c>
      <c r="E26" s="36"/>
      <c r="F26" s="36"/>
      <c r="G26" s="47">
        <v>0</v>
      </c>
      <c r="H26" s="48">
        <v>0</v>
      </c>
    </row>
    <row r="27" spans="2:8" s="35" customFormat="1" x14ac:dyDescent="0.2">
      <c r="B27" s="97"/>
      <c r="C27" s="36"/>
      <c r="D27" s="99" t="s">
        <v>395</v>
      </c>
      <c r="E27" s="36"/>
      <c r="F27" s="36"/>
      <c r="G27" s="47">
        <v>0</v>
      </c>
      <c r="H27" s="48">
        <v>0</v>
      </c>
    </row>
    <row r="28" spans="2:8" s="35" customFormat="1" ht="9" customHeight="1" x14ac:dyDescent="0.2">
      <c r="B28" s="128"/>
      <c r="C28" s="36"/>
      <c r="D28" s="37"/>
      <c r="E28" s="37"/>
      <c r="F28" s="37"/>
      <c r="G28" s="51"/>
      <c r="H28" s="50"/>
    </row>
    <row r="29" spans="2:8" s="35" customFormat="1" x14ac:dyDescent="0.2">
      <c r="B29" s="136" t="s">
        <v>399</v>
      </c>
      <c r="C29" s="137"/>
      <c r="D29" s="37"/>
      <c r="E29" s="37"/>
      <c r="F29" s="37"/>
      <c r="G29" s="58">
        <f>+G16</f>
        <v>2355970029</v>
      </c>
      <c r="H29" s="59">
        <f>+H16+H22</f>
        <v>2387479518</v>
      </c>
    </row>
    <row r="30" spans="2:8" s="35" customFormat="1" x14ac:dyDescent="0.2">
      <c r="B30" s="128"/>
      <c r="C30" s="36"/>
      <c r="D30" s="37"/>
      <c r="E30" s="37"/>
      <c r="F30" s="37"/>
      <c r="G30" s="51"/>
      <c r="H30" s="50"/>
    </row>
    <row r="31" spans="2:8" s="35" customFormat="1" ht="13.5" thickBot="1" x14ac:dyDescent="0.25">
      <c r="B31" s="129"/>
      <c r="C31" s="100"/>
      <c r="D31" s="138" t="s">
        <v>400</v>
      </c>
      <c r="E31" s="100"/>
      <c r="F31" s="100"/>
      <c r="G31" s="54"/>
      <c r="H31" s="55"/>
    </row>
    <row r="32" spans="2:8" s="35" customFormat="1" ht="13.5" thickTop="1" x14ac:dyDescent="0.2">
      <c r="B32" s="128"/>
      <c r="C32" s="36"/>
      <c r="D32" s="36"/>
      <c r="E32" s="36"/>
      <c r="F32" s="36"/>
      <c r="G32" s="47"/>
      <c r="H32" s="48"/>
    </row>
    <row r="33" spans="1:8" s="35" customFormat="1" x14ac:dyDescent="0.2">
      <c r="B33" s="132" t="s">
        <v>392</v>
      </c>
      <c r="C33" s="133"/>
      <c r="D33" s="134"/>
      <c r="E33" s="36"/>
      <c r="F33" s="36"/>
      <c r="G33" s="52">
        <f>+G35</f>
        <v>20726293665</v>
      </c>
      <c r="H33" s="53">
        <f>SUM(H35:H37)</f>
        <v>20528528577</v>
      </c>
    </row>
    <row r="34" spans="1:8" s="35" customFormat="1" ht="8.25" customHeight="1" x14ac:dyDescent="0.2">
      <c r="B34" s="128"/>
      <c r="C34" s="36"/>
      <c r="D34" s="36"/>
      <c r="E34" s="36"/>
      <c r="F34" s="36"/>
      <c r="G34" s="49"/>
      <c r="H34" s="48"/>
    </row>
    <row r="35" spans="1:8" s="35" customFormat="1" x14ac:dyDescent="0.2">
      <c r="B35" s="97"/>
      <c r="C35" s="36"/>
      <c r="D35" s="105" t="s">
        <v>393</v>
      </c>
      <c r="E35" s="36"/>
      <c r="F35" s="36"/>
      <c r="G35" s="47">
        <v>20726293665</v>
      </c>
      <c r="H35" s="48">
        <v>20528528577</v>
      </c>
    </row>
    <row r="36" spans="1:8" s="35" customFormat="1" x14ac:dyDescent="0.2">
      <c r="B36" s="97"/>
      <c r="C36" s="36"/>
      <c r="D36" s="105" t="s">
        <v>394</v>
      </c>
      <c r="E36" s="36"/>
      <c r="F36" s="36"/>
      <c r="G36" s="47">
        <v>0</v>
      </c>
      <c r="H36" s="48">
        <v>0</v>
      </c>
    </row>
    <row r="37" spans="1:8" s="35" customFormat="1" x14ac:dyDescent="0.2">
      <c r="B37" s="97"/>
      <c r="C37" s="36"/>
      <c r="D37" s="105" t="s">
        <v>395</v>
      </c>
      <c r="E37" s="36"/>
      <c r="F37" s="36"/>
      <c r="G37" s="47">
        <v>0</v>
      </c>
      <c r="H37" s="48">
        <v>0</v>
      </c>
    </row>
    <row r="38" spans="1:8" s="35" customFormat="1" x14ac:dyDescent="0.2">
      <c r="B38" s="128"/>
      <c r="C38" s="36"/>
      <c r="D38" s="36"/>
      <c r="E38" s="36"/>
      <c r="F38" s="36"/>
      <c r="G38" s="47"/>
      <c r="H38" s="48"/>
    </row>
    <row r="39" spans="1:8" s="35" customFormat="1" x14ac:dyDescent="0.2">
      <c r="B39" s="132" t="s">
        <v>396</v>
      </c>
      <c r="C39" s="133"/>
      <c r="D39" s="36"/>
      <c r="E39" s="36"/>
      <c r="F39" s="36"/>
      <c r="G39" s="52">
        <v>0</v>
      </c>
      <c r="H39" s="53">
        <f>SUM(H41:H44)</f>
        <v>0</v>
      </c>
    </row>
    <row r="40" spans="1:8" s="35" customFormat="1" ht="7.5" customHeight="1" x14ac:dyDescent="0.2">
      <c r="B40" s="128"/>
      <c r="C40" s="36"/>
      <c r="D40" s="36"/>
      <c r="E40" s="36"/>
      <c r="F40" s="36"/>
      <c r="G40" s="47"/>
      <c r="H40" s="48"/>
    </row>
    <row r="41" spans="1:8" s="35" customFormat="1" x14ac:dyDescent="0.2">
      <c r="B41" s="97"/>
      <c r="C41" s="36"/>
      <c r="D41" s="98" t="s">
        <v>397</v>
      </c>
      <c r="E41" s="36"/>
      <c r="F41" s="36"/>
      <c r="G41" s="47">
        <v>0</v>
      </c>
      <c r="H41" s="48">
        <v>0</v>
      </c>
    </row>
    <row r="42" spans="1:8" s="35" customFormat="1" x14ac:dyDescent="0.2">
      <c r="B42" s="97"/>
      <c r="C42" s="36"/>
      <c r="D42" s="99" t="s">
        <v>398</v>
      </c>
      <c r="E42" s="36"/>
      <c r="F42" s="36"/>
      <c r="G42" s="47">
        <v>0</v>
      </c>
      <c r="H42" s="48">
        <v>0</v>
      </c>
    </row>
    <row r="43" spans="1:8" s="35" customFormat="1" x14ac:dyDescent="0.2">
      <c r="B43" s="97"/>
      <c r="C43" s="36"/>
      <c r="D43" s="99" t="s">
        <v>394</v>
      </c>
      <c r="E43" s="36"/>
      <c r="F43" s="36"/>
      <c r="G43" s="47">
        <v>0</v>
      </c>
      <c r="H43" s="48">
        <v>0</v>
      </c>
    </row>
    <row r="44" spans="1:8" s="35" customFormat="1" x14ac:dyDescent="0.2">
      <c r="B44" s="97"/>
      <c r="C44" s="36"/>
      <c r="D44" s="99" t="s">
        <v>395</v>
      </c>
      <c r="E44" s="36"/>
      <c r="F44" s="36"/>
      <c r="G44" s="47">
        <v>0</v>
      </c>
      <c r="H44" s="48">
        <v>0</v>
      </c>
    </row>
    <row r="45" spans="1:8" s="35" customFormat="1" x14ac:dyDescent="0.2">
      <c r="B45" s="128"/>
      <c r="C45" s="36"/>
      <c r="D45" s="37"/>
      <c r="E45" s="37"/>
      <c r="F45" s="37"/>
      <c r="G45" s="51"/>
      <c r="H45" s="50"/>
    </row>
    <row r="46" spans="1:8" s="35" customFormat="1" x14ac:dyDescent="0.2">
      <c r="B46" s="136" t="s">
        <v>401</v>
      </c>
      <c r="C46" s="139"/>
      <c r="D46" s="37"/>
      <c r="E46" s="37"/>
      <c r="F46" s="37"/>
      <c r="G46" s="58">
        <f>+G33</f>
        <v>20726293665</v>
      </c>
      <c r="H46" s="59">
        <f>+H33+H39</f>
        <v>20528528577</v>
      </c>
    </row>
    <row r="47" spans="1:8" s="35" customFormat="1" x14ac:dyDescent="0.2">
      <c r="B47" s="128"/>
      <c r="C47" s="37"/>
      <c r="D47" s="37"/>
      <c r="E47" s="37"/>
      <c r="F47" s="37"/>
      <c r="G47" s="51"/>
      <c r="H47" s="50"/>
    </row>
    <row r="48" spans="1:8" s="35" customFormat="1" x14ac:dyDescent="0.2">
      <c r="A48" s="39"/>
      <c r="B48" s="140" t="s">
        <v>402</v>
      </c>
      <c r="C48" s="141"/>
      <c r="D48" s="37"/>
      <c r="E48" s="37"/>
      <c r="F48" s="37"/>
      <c r="G48" s="56">
        <v>5671545522</v>
      </c>
      <c r="H48" s="57">
        <v>5892392724</v>
      </c>
    </row>
    <row r="49" spans="2:8" s="35" customFormat="1" x14ac:dyDescent="0.2">
      <c r="B49" s="128"/>
      <c r="C49" s="37"/>
      <c r="D49" s="37"/>
      <c r="E49" s="37"/>
      <c r="F49" s="37"/>
      <c r="G49" s="51"/>
      <c r="H49" s="50"/>
    </row>
    <row r="50" spans="2:8" s="35" customFormat="1" x14ac:dyDescent="0.2">
      <c r="B50" s="132"/>
      <c r="C50" s="133" t="s">
        <v>403</v>
      </c>
      <c r="D50" s="36"/>
      <c r="E50" s="36"/>
      <c r="F50" s="36"/>
      <c r="G50" s="142">
        <f>+G29+G46+G48</f>
        <v>28753809216</v>
      </c>
      <c r="H50" s="53">
        <f>+H29+H46+H48</f>
        <v>28808400819</v>
      </c>
    </row>
    <row r="51" spans="2:8" s="35" customFormat="1" ht="13.5" thickBot="1" x14ac:dyDescent="0.25">
      <c r="B51" s="101"/>
      <c r="C51" s="102"/>
      <c r="D51" s="102"/>
      <c r="E51" s="102"/>
      <c r="F51" s="102"/>
      <c r="G51" s="103"/>
      <c r="H51" s="104"/>
    </row>
    <row r="52" spans="2:8" s="35" customFormat="1" x14ac:dyDescent="0.2">
      <c r="B52" s="36"/>
      <c r="C52" s="36"/>
      <c r="D52" s="36"/>
    </row>
    <row r="53" spans="2:8" s="35" customFormat="1" x14ac:dyDescent="0.2"/>
    <row r="54" spans="2:8" s="35" customFormat="1" x14ac:dyDescent="0.2">
      <c r="H54" s="126"/>
    </row>
    <row r="55" spans="2:8" s="35" customFormat="1" x14ac:dyDescent="0.2"/>
    <row r="56" spans="2:8" s="35" customFormat="1" x14ac:dyDescent="0.2">
      <c r="B56" s="775" t="s">
        <v>119</v>
      </c>
      <c r="C56" s="775"/>
      <c r="D56" s="775"/>
      <c r="E56" s="775"/>
      <c r="F56" s="775"/>
      <c r="G56" s="775"/>
      <c r="H56" s="775"/>
    </row>
    <row r="57" spans="2:8" s="35" customFormat="1" x14ac:dyDescent="0.2">
      <c r="B57" s="775" t="s">
        <v>120</v>
      </c>
      <c r="C57" s="775"/>
      <c r="D57" s="775"/>
      <c r="E57" s="775"/>
      <c r="F57" s="775"/>
      <c r="G57" s="775"/>
      <c r="H57" s="775"/>
    </row>
  </sheetData>
  <mergeCells count="12">
    <mergeCell ref="B56:H56"/>
    <mergeCell ref="B57:H57"/>
    <mergeCell ref="B4:H4"/>
    <mergeCell ref="B5:H5"/>
    <mergeCell ref="B6:H6"/>
    <mergeCell ref="B7:H7"/>
    <mergeCell ref="B8:H8"/>
    <mergeCell ref="B9:D10"/>
    <mergeCell ref="E9:E10"/>
    <mergeCell ref="F9:F10"/>
    <mergeCell ref="G9:G10"/>
    <mergeCell ref="H9:H10"/>
  </mergeCells>
  <printOptions horizontalCentered="1"/>
  <pageMargins left="0.3" right="0.3" top="0.85" bottom="0.3" header="0.64" footer="0.31496062992126"/>
  <pageSetup scale="8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53"/>
  <sheetViews>
    <sheetView topLeftCell="A2" workbookViewId="0">
      <selection activeCell="B57" sqref="B57:H57"/>
    </sheetView>
  </sheetViews>
  <sheetFormatPr baseColWidth="10" defaultColWidth="11.42578125" defaultRowHeight="12.75" x14ac:dyDescent="0.2"/>
  <cols>
    <col min="1" max="1" width="1.140625" style="10" customWidth="1"/>
    <col min="2" max="2" width="35.5703125" style="10" customWidth="1"/>
    <col min="3" max="3" width="20.5703125" style="10" customWidth="1"/>
    <col min="4" max="4" width="21.42578125" style="10" customWidth="1"/>
    <col min="5" max="5" width="17.42578125" style="10" customWidth="1"/>
    <col min="6" max="6" width="16.28515625" style="10" customWidth="1"/>
    <col min="7" max="7" width="17.28515625" style="10" customWidth="1"/>
    <col min="8" max="8" width="19" style="11" customWidth="1"/>
    <col min="9" max="9" width="15.85546875" style="10" customWidth="1"/>
    <col min="10" max="10" width="21" style="10" customWidth="1"/>
    <col min="11" max="11" width="11.42578125" style="10"/>
    <col min="12" max="12" width="17" style="10" bestFit="1" customWidth="1"/>
    <col min="13" max="16384" width="11.42578125" style="10"/>
  </cols>
  <sheetData>
    <row r="1" spans="1:12" ht="13.5" hidden="1" thickBot="1" x14ac:dyDescent="0.25">
      <c r="A1" s="23" t="s">
        <v>166</v>
      </c>
      <c r="B1" s="23" t="s">
        <v>332</v>
      </c>
      <c r="D1" s="23"/>
      <c r="G1" s="10" t="s">
        <v>331</v>
      </c>
      <c r="H1" s="11" t="s">
        <v>170</v>
      </c>
      <c r="I1" s="10" t="s">
        <v>169</v>
      </c>
      <c r="J1" s="10" t="s">
        <v>168</v>
      </c>
      <c r="K1" s="10" t="s">
        <v>331</v>
      </c>
      <c r="L1" s="22">
        <v>42735</v>
      </c>
    </row>
    <row r="2" spans="1:12" ht="13.5" thickBot="1" x14ac:dyDescent="0.25">
      <c r="A2" s="23"/>
      <c r="B2" s="23"/>
      <c r="D2" s="23"/>
      <c r="L2" s="22"/>
    </row>
    <row r="3" spans="1:12" s="40" customFormat="1" ht="18.75" customHeight="1" x14ac:dyDescent="0.2">
      <c r="B3" s="796" t="s">
        <v>0</v>
      </c>
      <c r="C3" s="797"/>
      <c r="D3" s="797"/>
      <c r="E3" s="797"/>
      <c r="F3" s="797"/>
      <c r="G3" s="797"/>
      <c r="H3" s="797"/>
      <c r="I3" s="797"/>
      <c r="J3" s="798"/>
      <c r="K3" s="107"/>
    </row>
    <row r="4" spans="1:12" s="40" customFormat="1" ht="18.75" customHeight="1" x14ac:dyDescent="0.2">
      <c r="B4" s="799" t="s">
        <v>330</v>
      </c>
      <c r="C4" s="800"/>
      <c r="D4" s="800"/>
      <c r="E4" s="800"/>
      <c r="F4" s="800"/>
      <c r="G4" s="800"/>
      <c r="H4" s="800"/>
      <c r="I4" s="800"/>
      <c r="J4" s="801"/>
      <c r="K4" s="107"/>
    </row>
    <row r="5" spans="1:12" s="40" customFormat="1" ht="18.75" customHeight="1" x14ac:dyDescent="0.2">
      <c r="B5" s="802" t="s">
        <v>371</v>
      </c>
      <c r="C5" s="803"/>
      <c r="D5" s="803"/>
      <c r="E5" s="803"/>
      <c r="F5" s="803"/>
      <c r="G5" s="803"/>
      <c r="H5" s="803"/>
      <c r="I5" s="803"/>
      <c r="J5" s="804"/>
      <c r="K5" s="107"/>
    </row>
    <row r="6" spans="1:12" ht="16.5" thickBot="1" x14ac:dyDescent="0.25">
      <c r="B6" s="805"/>
      <c r="C6" s="806"/>
      <c r="D6" s="806"/>
      <c r="E6" s="806"/>
      <c r="F6" s="806"/>
      <c r="G6" s="806"/>
      <c r="H6" s="806"/>
      <c r="I6" s="806"/>
      <c r="J6" s="807"/>
      <c r="K6" s="15"/>
    </row>
    <row r="7" spans="1:12" ht="51" customHeight="1" thickBot="1" x14ac:dyDescent="0.25">
      <c r="B7" s="808" t="s">
        <v>329</v>
      </c>
      <c r="C7" s="809"/>
      <c r="D7" s="109" t="s">
        <v>440</v>
      </c>
      <c r="E7" s="109" t="s">
        <v>328</v>
      </c>
      <c r="F7" s="109" t="s">
        <v>327</v>
      </c>
      <c r="G7" s="109" t="s">
        <v>326</v>
      </c>
      <c r="H7" s="110" t="s">
        <v>441</v>
      </c>
      <c r="I7" s="109" t="s">
        <v>325</v>
      </c>
      <c r="J7" s="109" t="s">
        <v>324</v>
      </c>
      <c r="K7" s="15"/>
    </row>
    <row r="8" spans="1:12" x14ac:dyDescent="0.2">
      <c r="B8" s="810"/>
      <c r="C8" s="811"/>
      <c r="D8" s="21"/>
      <c r="E8" s="108"/>
      <c r="F8" s="21"/>
      <c r="G8" s="108"/>
      <c r="H8" s="21"/>
      <c r="I8" s="108"/>
      <c r="J8" s="108"/>
      <c r="K8" s="15"/>
      <c r="L8" s="12"/>
    </row>
    <row r="9" spans="1:12" x14ac:dyDescent="0.2">
      <c r="B9" s="812" t="s">
        <v>323</v>
      </c>
      <c r="C9" s="813"/>
      <c r="D9" s="62">
        <f>+D11+D15</f>
        <v>23082263694</v>
      </c>
      <c r="E9" s="62">
        <f>+E11+E15</f>
        <v>4666150842</v>
      </c>
      <c r="F9" s="62">
        <f>+F11+F15</f>
        <v>4832406441</v>
      </c>
      <c r="G9" s="62">
        <f>+G11+G15</f>
        <v>0</v>
      </c>
      <c r="H9" s="64">
        <f>+D9+E9-F9+G9</f>
        <v>22916008095</v>
      </c>
      <c r="I9" s="62">
        <f>+I11+I15</f>
        <v>1818264467</v>
      </c>
      <c r="J9" s="62">
        <f>+J11+J15</f>
        <v>35125546</v>
      </c>
      <c r="K9" s="15"/>
      <c r="L9" s="14"/>
    </row>
    <row r="10" spans="1:12" ht="6" customHeight="1" x14ac:dyDescent="0.2">
      <c r="B10" s="83"/>
      <c r="C10" s="84"/>
      <c r="D10" s="60"/>
      <c r="E10" s="85"/>
      <c r="F10" s="61"/>
      <c r="G10" s="60"/>
      <c r="H10" s="61"/>
      <c r="I10" s="85"/>
      <c r="J10" s="60"/>
      <c r="K10" s="15"/>
    </row>
    <row r="11" spans="1:12" x14ac:dyDescent="0.2">
      <c r="B11" s="812" t="s">
        <v>322</v>
      </c>
      <c r="C11" s="813"/>
      <c r="D11" s="62">
        <f>+D12+D13+D14</f>
        <v>2355970029</v>
      </c>
      <c r="E11" s="63">
        <f>+E12+E13+E14</f>
        <v>2930000000</v>
      </c>
      <c r="F11" s="63">
        <f>+F12+F13+F14</f>
        <v>2898490511</v>
      </c>
      <c r="G11" s="63">
        <f>+G12+G13+G14</f>
        <v>0</v>
      </c>
      <c r="H11" s="62">
        <f>+D11+E11-F11+G11</f>
        <v>2387479518</v>
      </c>
      <c r="I11" s="63">
        <f>+I12+I13+I14</f>
        <v>151806278</v>
      </c>
      <c r="J11" s="63">
        <f>+J12+J13+J14</f>
        <v>1827000</v>
      </c>
      <c r="K11" s="15"/>
      <c r="L11" s="14"/>
    </row>
    <row r="12" spans="1:12" x14ac:dyDescent="0.2">
      <c r="B12" s="814" t="s">
        <v>321</v>
      </c>
      <c r="C12" s="815"/>
      <c r="D12" s="65">
        <v>2355970029</v>
      </c>
      <c r="E12" s="65">
        <v>2930000000</v>
      </c>
      <c r="F12" s="65">
        <v>2898490511</v>
      </c>
      <c r="G12" s="66">
        <v>0</v>
      </c>
      <c r="H12" s="66">
        <f t="shared" ref="H12:H18" si="0">+D12+E12-F12+G12</f>
        <v>2387479518</v>
      </c>
      <c r="I12" s="67">
        <v>151806278</v>
      </c>
      <c r="J12" s="65">
        <v>1827000</v>
      </c>
      <c r="K12" s="15"/>
    </row>
    <row r="13" spans="1:12" x14ac:dyDescent="0.2">
      <c r="B13" s="814" t="s">
        <v>320</v>
      </c>
      <c r="C13" s="815"/>
      <c r="D13" s="65">
        <v>0</v>
      </c>
      <c r="E13" s="65">
        <v>0</v>
      </c>
      <c r="F13" s="65">
        <v>0</v>
      </c>
      <c r="G13" s="66">
        <v>0</v>
      </c>
      <c r="H13" s="31">
        <f t="shared" si="0"/>
        <v>0</v>
      </c>
      <c r="I13" s="67">
        <v>0</v>
      </c>
      <c r="J13" s="65">
        <v>0</v>
      </c>
      <c r="K13" s="15"/>
    </row>
    <row r="14" spans="1:12" x14ac:dyDescent="0.2">
      <c r="B14" s="814" t="s">
        <v>319</v>
      </c>
      <c r="C14" s="815"/>
      <c r="D14" s="65">
        <v>0</v>
      </c>
      <c r="E14" s="65">
        <v>0</v>
      </c>
      <c r="F14" s="65">
        <v>0</v>
      </c>
      <c r="G14" s="66">
        <v>0</v>
      </c>
      <c r="H14" s="31">
        <f t="shared" si="0"/>
        <v>0</v>
      </c>
      <c r="I14" s="67">
        <v>0</v>
      </c>
      <c r="J14" s="65">
        <v>0</v>
      </c>
      <c r="K14" s="15"/>
    </row>
    <row r="15" spans="1:12" x14ac:dyDescent="0.2">
      <c r="B15" s="812" t="s">
        <v>318</v>
      </c>
      <c r="C15" s="813"/>
      <c r="D15" s="62">
        <f>+D16+D17+D18</f>
        <v>20726293665</v>
      </c>
      <c r="E15" s="62">
        <f>+E16+E17+E18</f>
        <v>1736150842</v>
      </c>
      <c r="F15" s="64">
        <f>+F16+F17+F18</f>
        <v>1933915930</v>
      </c>
      <c r="G15" s="62">
        <f>+G16+G17+G18</f>
        <v>0</v>
      </c>
      <c r="H15" s="64">
        <f t="shared" si="0"/>
        <v>20528528577</v>
      </c>
      <c r="I15" s="62">
        <f>+I16+I17+I18</f>
        <v>1666458189</v>
      </c>
      <c r="J15" s="62">
        <f>+J16+J17+J18</f>
        <v>33298546</v>
      </c>
      <c r="K15" s="15"/>
      <c r="L15" s="14"/>
    </row>
    <row r="16" spans="1:12" x14ac:dyDescent="0.2">
      <c r="B16" s="814" t="s">
        <v>317</v>
      </c>
      <c r="C16" s="815"/>
      <c r="D16" s="65">
        <v>20726293665</v>
      </c>
      <c r="E16" s="65">
        <v>1736150842</v>
      </c>
      <c r="F16" s="65">
        <v>1933915930</v>
      </c>
      <c r="G16" s="66">
        <v>0</v>
      </c>
      <c r="H16" s="66">
        <f t="shared" si="0"/>
        <v>20528528577</v>
      </c>
      <c r="I16" s="66">
        <v>1666458189</v>
      </c>
      <c r="J16" s="66">
        <v>33298546</v>
      </c>
      <c r="K16" s="15"/>
    </row>
    <row r="17" spans="2:12" x14ac:dyDescent="0.2">
      <c r="B17" s="814" t="s">
        <v>316</v>
      </c>
      <c r="C17" s="815"/>
      <c r="D17" s="65">
        <v>0</v>
      </c>
      <c r="E17" s="65">
        <v>0</v>
      </c>
      <c r="F17" s="65">
        <v>0</v>
      </c>
      <c r="G17" s="66">
        <v>0</v>
      </c>
      <c r="H17" s="66">
        <f t="shared" si="0"/>
        <v>0</v>
      </c>
      <c r="I17" s="67">
        <v>0</v>
      </c>
      <c r="J17" s="66">
        <v>0</v>
      </c>
      <c r="K17" s="15"/>
    </row>
    <row r="18" spans="2:12" x14ac:dyDescent="0.2">
      <c r="B18" s="814" t="s">
        <v>404</v>
      </c>
      <c r="C18" s="815"/>
      <c r="D18" s="65">
        <v>0</v>
      </c>
      <c r="E18" s="65">
        <v>0</v>
      </c>
      <c r="F18" s="65">
        <v>0</v>
      </c>
      <c r="G18" s="66">
        <v>0</v>
      </c>
      <c r="H18" s="66">
        <f t="shared" si="0"/>
        <v>0</v>
      </c>
      <c r="I18" s="67">
        <v>0</v>
      </c>
      <c r="J18" s="66">
        <v>0</v>
      </c>
      <c r="K18" s="15"/>
    </row>
    <row r="19" spans="2:12" ht="5.25" customHeight="1" x14ac:dyDescent="0.2">
      <c r="B19" s="81"/>
      <c r="C19" s="24"/>
      <c r="D19" s="82"/>
      <c r="E19" s="65"/>
      <c r="F19" s="82"/>
      <c r="G19" s="66"/>
      <c r="H19" s="66"/>
      <c r="I19" s="67"/>
      <c r="J19" s="66"/>
      <c r="K19" s="15"/>
    </row>
    <row r="20" spans="2:12" x14ac:dyDescent="0.2">
      <c r="B20" s="812" t="s">
        <v>315</v>
      </c>
      <c r="C20" s="813"/>
      <c r="D20" s="68">
        <v>5671545522</v>
      </c>
      <c r="E20" s="69"/>
      <c r="F20" s="68"/>
      <c r="G20" s="69"/>
      <c r="H20" s="70">
        <v>5574086651</v>
      </c>
      <c r="I20" s="69"/>
      <c r="J20" s="69"/>
      <c r="K20" s="15"/>
      <c r="L20" s="14"/>
    </row>
    <row r="21" spans="2:12" ht="4.5" customHeight="1" x14ac:dyDescent="0.2">
      <c r="B21" s="79"/>
      <c r="C21" s="80"/>
      <c r="D21" s="71"/>
      <c r="E21" s="72"/>
      <c r="F21" s="73"/>
      <c r="G21" s="72"/>
      <c r="H21" s="64"/>
      <c r="I21" s="72"/>
      <c r="J21" s="72"/>
      <c r="K21" s="15"/>
    </row>
    <row r="22" spans="2:12" ht="15" customHeight="1" x14ac:dyDescent="0.2">
      <c r="B22" s="812" t="s">
        <v>314</v>
      </c>
      <c r="C22" s="813"/>
      <c r="D22" s="62">
        <f t="shared" ref="D22:H22" si="1">+D9+D20</f>
        <v>28753809216</v>
      </c>
      <c r="E22" s="62"/>
      <c r="F22" s="62"/>
      <c r="G22" s="62">
        <f t="shared" si="1"/>
        <v>0</v>
      </c>
      <c r="H22" s="62">
        <f t="shared" si="1"/>
        <v>28490094746</v>
      </c>
      <c r="I22" s="62"/>
      <c r="J22" s="62"/>
      <c r="K22" s="15"/>
      <c r="L22" s="14"/>
    </row>
    <row r="23" spans="2:12" ht="5.25" customHeight="1" x14ac:dyDescent="0.2">
      <c r="B23" s="812"/>
      <c r="C23" s="813"/>
      <c r="D23" s="64"/>
      <c r="E23" s="74"/>
      <c r="F23" s="75"/>
      <c r="G23" s="74"/>
      <c r="H23" s="64"/>
      <c r="I23" s="74"/>
      <c r="J23" s="74"/>
      <c r="K23" s="15"/>
    </row>
    <row r="24" spans="2:12" ht="12.75" customHeight="1" x14ac:dyDescent="0.2">
      <c r="B24" s="812" t="s">
        <v>313</v>
      </c>
      <c r="C24" s="813"/>
      <c r="D24" s="70">
        <f>+D25</f>
        <v>1382532868</v>
      </c>
      <c r="E24" s="70">
        <f>+E25+E26+E27</f>
        <v>0</v>
      </c>
      <c r="F24" s="70">
        <f>+F25+F26+F27</f>
        <v>104292217</v>
      </c>
      <c r="G24" s="70">
        <f>+G25+G26+G27</f>
        <v>0</v>
      </c>
      <c r="H24" s="64">
        <f>+D24+E24-F24+G24</f>
        <v>1278240651</v>
      </c>
      <c r="I24" s="70">
        <f>+I25+I26+I27</f>
        <v>103299453</v>
      </c>
      <c r="J24" s="70">
        <v>14294329</v>
      </c>
      <c r="K24" s="15"/>
    </row>
    <row r="25" spans="2:12" x14ac:dyDescent="0.2">
      <c r="B25" s="816" t="s">
        <v>372</v>
      </c>
      <c r="C25" s="817"/>
      <c r="D25" s="65">
        <v>1382532868</v>
      </c>
      <c r="E25" s="65">
        <v>0</v>
      </c>
      <c r="F25" s="65">
        <v>104292217</v>
      </c>
      <c r="G25" s="65">
        <v>0</v>
      </c>
      <c r="H25" s="66">
        <f t="shared" ref="H25:H32" si="2">+D25+E25-F25+G25</f>
        <v>1278240651</v>
      </c>
      <c r="I25" s="26">
        <v>103299453</v>
      </c>
      <c r="J25" s="26">
        <v>14294329</v>
      </c>
      <c r="K25" s="15"/>
    </row>
    <row r="26" spans="2:12" x14ac:dyDescent="0.2">
      <c r="B26" s="816" t="s">
        <v>312</v>
      </c>
      <c r="C26" s="817"/>
      <c r="D26" s="66">
        <v>0</v>
      </c>
      <c r="E26" s="66">
        <v>0</v>
      </c>
      <c r="F26" s="66">
        <v>0</v>
      </c>
      <c r="G26" s="66">
        <v>0</v>
      </c>
      <c r="H26" s="67">
        <f t="shared" si="2"/>
        <v>0</v>
      </c>
      <c r="I26" s="66">
        <v>0</v>
      </c>
      <c r="J26" s="66">
        <v>0</v>
      </c>
      <c r="K26" s="15"/>
    </row>
    <row r="27" spans="2:12" x14ac:dyDescent="0.2">
      <c r="B27" s="816" t="s">
        <v>311</v>
      </c>
      <c r="C27" s="817"/>
      <c r="D27" s="66">
        <v>0</v>
      </c>
      <c r="E27" s="66">
        <v>0</v>
      </c>
      <c r="F27" s="66">
        <v>0</v>
      </c>
      <c r="G27" s="66">
        <v>0</v>
      </c>
      <c r="H27" s="67">
        <f t="shared" si="2"/>
        <v>0</v>
      </c>
      <c r="I27" s="66">
        <v>0</v>
      </c>
      <c r="J27" s="66">
        <v>0</v>
      </c>
      <c r="K27" s="15"/>
    </row>
    <row r="28" spans="2:12" x14ac:dyDescent="0.2">
      <c r="B28" s="821"/>
      <c r="C28" s="822"/>
      <c r="D28" s="76"/>
      <c r="E28" s="77"/>
      <c r="F28" s="78"/>
      <c r="G28" s="77"/>
      <c r="H28" s="64"/>
      <c r="I28" s="77"/>
      <c r="J28" s="77"/>
      <c r="K28" s="15"/>
    </row>
    <row r="29" spans="2:12" ht="12.75" customHeight="1" x14ac:dyDescent="0.2">
      <c r="B29" s="812" t="s">
        <v>310</v>
      </c>
      <c r="C29" s="813"/>
      <c r="D29" s="62">
        <f>+D30+D31+D32</f>
        <v>0</v>
      </c>
      <c r="E29" s="62">
        <f>+E30+E31+E32</f>
        <v>0</v>
      </c>
      <c r="F29" s="62">
        <f>+F30+F31+F32</f>
        <v>0</v>
      </c>
      <c r="G29" s="62">
        <f>+G30+G31+G32</f>
        <v>0</v>
      </c>
      <c r="H29" s="64">
        <f>+D29+E29-F29+G29</f>
        <v>0</v>
      </c>
      <c r="I29" s="62">
        <f>+I30+I31+I32</f>
        <v>0</v>
      </c>
      <c r="J29" s="62">
        <v>0</v>
      </c>
      <c r="K29" s="15"/>
    </row>
    <row r="30" spans="2:12" x14ac:dyDescent="0.2">
      <c r="B30" s="816" t="s">
        <v>309</v>
      </c>
      <c r="C30" s="817"/>
      <c r="D30" s="65">
        <v>0</v>
      </c>
      <c r="E30" s="65">
        <v>0</v>
      </c>
      <c r="F30" s="65">
        <v>0</v>
      </c>
      <c r="G30" s="65">
        <v>0</v>
      </c>
      <c r="H30" s="71">
        <f t="shared" si="2"/>
        <v>0</v>
      </c>
      <c r="I30" s="65">
        <v>0</v>
      </c>
      <c r="J30" s="65">
        <v>0</v>
      </c>
      <c r="K30" s="15"/>
    </row>
    <row r="31" spans="2:12" x14ac:dyDescent="0.2">
      <c r="B31" s="816" t="s">
        <v>308</v>
      </c>
      <c r="C31" s="817"/>
      <c r="D31" s="66">
        <v>0</v>
      </c>
      <c r="E31" s="66">
        <v>0</v>
      </c>
      <c r="F31" s="66">
        <v>0</v>
      </c>
      <c r="G31" s="66">
        <v>0</v>
      </c>
      <c r="H31" s="71">
        <f t="shared" si="2"/>
        <v>0</v>
      </c>
      <c r="I31" s="66">
        <v>0</v>
      </c>
      <c r="J31" s="66">
        <v>0</v>
      </c>
      <c r="K31" s="15"/>
      <c r="L31" s="106"/>
    </row>
    <row r="32" spans="2:12" x14ac:dyDescent="0.2">
      <c r="B32" s="816" t="s">
        <v>307</v>
      </c>
      <c r="C32" s="817"/>
      <c r="D32" s="66">
        <v>0</v>
      </c>
      <c r="E32" s="66">
        <v>0</v>
      </c>
      <c r="F32" s="66">
        <v>0</v>
      </c>
      <c r="G32" s="66">
        <v>0</v>
      </c>
      <c r="H32" s="71">
        <f t="shared" si="2"/>
        <v>0</v>
      </c>
      <c r="I32" s="66">
        <v>0</v>
      </c>
      <c r="J32" s="66">
        <v>0</v>
      </c>
      <c r="K32" s="15"/>
      <c r="L32" s="13"/>
    </row>
    <row r="33" spans="2:12" ht="13.5" thickBot="1" x14ac:dyDescent="0.25">
      <c r="B33" s="819"/>
      <c r="C33" s="820"/>
      <c r="D33" s="20"/>
      <c r="E33" s="18"/>
      <c r="F33" s="19"/>
      <c r="G33" s="18"/>
      <c r="H33" s="19"/>
      <c r="I33" s="18"/>
      <c r="J33" s="18"/>
      <c r="K33" s="15"/>
      <c r="L33" s="13"/>
    </row>
    <row r="34" spans="2:12" x14ac:dyDescent="0.2">
      <c r="B34" s="15"/>
      <c r="C34" s="15"/>
      <c r="D34" s="15"/>
      <c r="E34" s="15"/>
      <c r="F34" s="15"/>
      <c r="G34" s="15"/>
      <c r="I34" s="15"/>
      <c r="J34" s="15"/>
      <c r="K34" s="15"/>
    </row>
    <row r="35" spans="2:12" ht="24.75" customHeight="1" x14ac:dyDescent="0.2">
      <c r="B35" s="823" t="s">
        <v>306</v>
      </c>
      <c r="C35" s="823"/>
      <c r="D35" s="823"/>
      <c r="E35" s="823"/>
      <c r="F35" s="823"/>
      <c r="G35" s="823"/>
      <c r="H35" s="823"/>
      <c r="I35" s="823"/>
      <c r="J35" s="823"/>
      <c r="K35" s="15"/>
    </row>
    <row r="36" spans="2:12" x14ac:dyDescent="0.2">
      <c r="B36" s="824" t="s">
        <v>305</v>
      </c>
      <c r="C36" s="824"/>
      <c r="D36" s="824"/>
      <c r="E36" s="824"/>
      <c r="F36" s="824"/>
      <c r="G36" s="824"/>
      <c r="H36" s="824"/>
      <c r="I36" s="824"/>
      <c r="J36" s="824"/>
      <c r="K36" s="15"/>
    </row>
    <row r="37" spans="2:12" ht="13.5" thickBot="1" x14ac:dyDescent="0.25">
      <c r="B37" s="15"/>
      <c r="C37" s="15"/>
      <c r="D37" s="15"/>
      <c r="E37" s="15"/>
      <c r="F37" s="15"/>
      <c r="G37" s="15"/>
      <c r="I37" s="11"/>
      <c r="J37" s="11"/>
      <c r="K37" s="11"/>
    </row>
    <row r="38" spans="2:12" s="111" customFormat="1" ht="12" x14ac:dyDescent="0.2">
      <c r="B38" s="825" t="s">
        <v>304</v>
      </c>
      <c r="C38" s="112" t="s">
        <v>303</v>
      </c>
      <c r="D38" s="112" t="s">
        <v>302</v>
      </c>
      <c r="E38" s="112" t="s">
        <v>301</v>
      </c>
      <c r="F38" s="827" t="s">
        <v>300</v>
      </c>
      <c r="G38" s="112" t="s">
        <v>299</v>
      </c>
      <c r="H38" s="113"/>
      <c r="I38" s="113"/>
      <c r="J38" s="113"/>
      <c r="K38" s="113"/>
    </row>
    <row r="39" spans="2:12" s="111" customFormat="1" ht="22.5" customHeight="1" thickBot="1" x14ac:dyDescent="0.25">
      <c r="B39" s="826"/>
      <c r="C39" s="114" t="s">
        <v>298</v>
      </c>
      <c r="D39" s="114" t="s">
        <v>442</v>
      </c>
      <c r="E39" s="114" t="s">
        <v>297</v>
      </c>
      <c r="F39" s="828"/>
      <c r="G39" s="114" t="s">
        <v>296</v>
      </c>
      <c r="H39" s="113"/>
      <c r="I39" s="113"/>
      <c r="J39" s="113"/>
      <c r="K39" s="113"/>
    </row>
    <row r="40" spans="2:12" s="111" customFormat="1" ht="12" x14ac:dyDescent="0.2">
      <c r="B40" s="120" t="s">
        <v>295</v>
      </c>
      <c r="C40" s="115"/>
      <c r="D40" s="115"/>
      <c r="E40" s="116"/>
      <c r="F40" s="115"/>
      <c r="G40" s="117"/>
      <c r="H40" s="113"/>
      <c r="I40" s="113"/>
      <c r="J40" s="113"/>
      <c r="K40" s="113"/>
    </row>
    <row r="41" spans="2:12" s="111" customFormat="1" ht="12" x14ac:dyDescent="0.2">
      <c r="B41" s="17" t="s">
        <v>293</v>
      </c>
      <c r="C41" s="33">
        <v>750000000</v>
      </c>
      <c r="D41" s="30">
        <v>11</v>
      </c>
      <c r="E41" s="29" t="s">
        <v>373</v>
      </c>
      <c r="F41" s="31">
        <v>1305000</v>
      </c>
      <c r="G41" s="28">
        <v>8.7499999999999994E-2</v>
      </c>
      <c r="H41" s="118"/>
      <c r="I41" s="113"/>
      <c r="J41" s="113"/>
      <c r="K41" s="113"/>
    </row>
    <row r="42" spans="2:12" s="111" customFormat="1" ht="12" x14ac:dyDescent="0.2">
      <c r="B42" s="17" t="s">
        <v>293</v>
      </c>
      <c r="C42" s="33">
        <v>300000000</v>
      </c>
      <c r="D42" s="30">
        <v>7</v>
      </c>
      <c r="E42" s="29" t="s">
        <v>373</v>
      </c>
      <c r="F42" s="31">
        <v>522000</v>
      </c>
      <c r="G42" s="28">
        <v>8.9851E-2</v>
      </c>
      <c r="H42" s="113"/>
      <c r="I42" s="113"/>
      <c r="J42" s="113"/>
      <c r="K42" s="113"/>
    </row>
    <row r="43" spans="2:12" s="111" customFormat="1" ht="12" x14ac:dyDescent="0.2">
      <c r="B43" s="17" t="s">
        <v>294</v>
      </c>
      <c r="C43" s="33">
        <v>1500000000</v>
      </c>
      <c r="D43" s="30">
        <v>12</v>
      </c>
      <c r="E43" s="29" t="s">
        <v>377</v>
      </c>
      <c r="F43" s="31">
        <v>0</v>
      </c>
      <c r="G43" s="28">
        <v>7.7182000000000001E-2</v>
      </c>
      <c r="H43" s="113"/>
      <c r="I43" s="113"/>
      <c r="J43" s="113"/>
      <c r="K43" s="113"/>
    </row>
    <row r="44" spans="2:12" s="111" customFormat="1" thickBot="1" x14ac:dyDescent="0.25">
      <c r="B44" s="16" t="s">
        <v>376</v>
      </c>
      <c r="C44" s="34">
        <v>100000000</v>
      </c>
      <c r="D44" s="25">
        <v>12</v>
      </c>
      <c r="E44" s="86" t="s">
        <v>378</v>
      </c>
      <c r="F44" s="32">
        <v>0</v>
      </c>
      <c r="G44" s="27">
        <v>9.0527999999999997E-2</v>
      </c>
      <c r="H44" s="113"/>
      <c r="I44" s="113"/>
      <c r="J44" s="113"/>
      <c r="K44" s="113"/>
    </row>
    <row r="45" spans="2:12" s="111" customFormat="1" ht="12" x14ac:dyDescent="0.2">
      <c r="B45" s="119"/>
      <c r="C45" s="119"/>
      <c r="D45" s="119"/>
      <c r="E45" s="119"/>
      <c r="F45" s="119"/>
      <c r="G45" s="119"/>
      <c r="H45" s="113"/>
      <c r="I45" s="113"/>
      <c r="J45" s="113"/>
      <c r="K45" s="113"/>
    </row>
    <row r="46" spans="2:12" s="111" customFormat="1" ht="12" x14ac:dyDescent="0.2">
      <c r="H46" s="113"/>
    </row>
    <row r="48" spans="2:12" ht="15" x14ac:dyDescent="0.25">
      <c r="B48" s="818" t="s">
        <v>119</v>
      </c>
      <c r="C48" s="818"/>
      <c r="D48" s="818"/>
      <c r="E48" s="818"/>
      <c r="F48" s="818"/>
      <c r="G48" s="818"/>
      <c r="H48" s="818"/>
      <c r="I48" s="818"/>
      <c r="J48" s="818"/>
    </row>
    <row r="49" spans="2:10" ht="15" x14ac:dyDescent="0.25">
      <c r="B49" s="818" t="s">
        <v>120</v>
      </c>
      <c r="C49" s="818"/>
      <c r="D49" s="818"/>
      <c r="E49" s="818"/>
      <c r="F49" s="818"/>
      <c r="G49" s="818"/>
      <c r="H49" s="818"/>
      <c r="I49" s="818"/>
      <c r="J49" s="818"/>
    </row>
    <row r="53" spans="2:10" x14ac:dyDescent="0.2">
      <c r="D53" s="1"/>
      <c r="E53" s="121"/>
      <c r="F53" s="121"/>
      <c r="H53" s="122"/>
    </row>
  </sheetData>
  <sortState ref="B40:G43">
    <sortCondition ref="D40:D43"/>
  </sortState>
  <mergeCells count="34">
    <mergeCell ref="B49:J49"/>
    <mergeCell ref="B33:C33"/>
    <mergeCell ref="B22:C22"/>
    <mergeCell ref="B23:C23"/>
    <mergeCell ref="B24:C24"/>
    <mergeCell ref="B25:C25"/>
    <mergeCell ref="B26:C26"/>
    <mergeCell ref="B27:C27"/>
    <mergeCell ref="B28:C28"/>
    <mergeCell ref="B35:J35"/>
    <mergeCell ref="B36:J36"/>
    <mergeCell ref="B38:B39"/>
    <mergeCell ref="F38:F39"/>
    <mergeCell ref="B48:J48"/>
    <mergeCell ref="B14:C14"/>
    <mergeCell ref="B29:C29"/>
    <mergeCell ref="B30:C30"/>
    <mergeCell ref="B31:C31"/>
    <mergeCell ref="B32:C32"/>
    <mergeCell ref="B15:C15"/>
    <mergeCell ref="B16:C16"/>
    <mergeCell ref="B17:C17"/>
    <mergeCell ref="B18:C18"/>
    <mergeCell ref="B20:C20"/>
    <mergeCell ref="B8:C8"/>
    <mergeCell ref="B9:C9"/>
    <mergeCell ref="B11:C11"/>
    <mergeCell ref="B12:C12"/>
    <mergeCell ref="B13:C13"/>
    <mergeCell ref="B3:J3"/>
    <mergeCell ref="B4:J4"/>
    <mergeCell ref="B5:J5"/>
    <mergeCell ref="B6:J6"/>
    <mergeCell ref="B7:C7"/>
  </mergeCells>
  <printOptions horizontalCentered="1"/>
  <pageMargins left="0.3" right="0.3" top="0.3" bottom="0.3" header="0.31496062992126" footer="0.31496062992126"/>
  <pageSetup scale="7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311"/>
  <sheetViews>
    <sheetView zoomScaleNormal="100" workbookViewId="0">
      <selection activeCell="C29" sqref="C29"/>
    </sheetView>
  </sheetViews>
  <sheetFormatPr baseColWidth="10" defaultRowHeight="12.75" x14ac:dyDescent="0.2"/>
  <cols>
    <col min="1" max="1" width="61.42578125" style="155" customWidth="1"/>
    <col min="2" max="3" width="13.7109375" style="272" bestFit="1" customWidth="1"/>
    <col min="4" max="4" width="3.140625" style="155" customWidth="1"/>
    <col min="5" max="5" width="57.7109375" style="155" customWidth="1"/>
    <col min="6" max="6" width="14.42578125" style="268" customWidth="1"/>
    <col min="7" max="7" width="13.7109375" style="272" bestFit="1" customWidth="1"/>
    <col min="8" max="8" width="11.42578125" style="213" customWidth="1"/>
    <col min="9" max="9" width="14.5703125" style="213" bestFit="1" customWidth="1"/>
    <col min="10" max="49" width="11.42578125" style="213"/>
    <col min="50" max="16384" width="11.42578125" style="155"/>
  </cols>
  <sheetData>
    <row r="1" spans="1:49" ht="24" customHeight="1" x14ac:dyDescent="0.2">
      <c r="A1" s="649" t="s">
        <v>0</v>
      </c>
      <c r="B1" s="650"/>
      <c r="C1" s="650"/>
      <c r="D1" s="650"/>
      <c r="E1" s="650"/>
      <c r="F1" s="650"/>
      <c r="G1" s="651"/>
    </row>
    <row r="2" spans="1:49" ht="21.75" customHeight="1" x14ac:dyDescent="0.2">
      <c r="A2" s="652" t="s">
        <v>1</v>
      </c>
      <c r="B2" s="653"/>
      <c r="C2" s="653"/>
      <c r="D2" s="653"/>
      <c r="E2" s="653"/>
      <c r="F2" s="653"/>
      <c r="G2" s="654"/>
    </row>
    <row r="3" spans="1:49" ht="20.25" customHeight="1" x14ac:dyDescent="0.2">
      <c r="A3" s="655" t="str">
        <f>+ESF!B3</f>
        <v>Al 31 de Diciembre del 2018</v>
      </c>
      <c r="B3" s="656"/>
      <c r="C3" s="656"/>
      <c r="D3" s="656"/>
      <c r="E3" s="656"/>
      <c r="F3" s="656"/>
      <c r="G3" s="657"/>
    </row>
    <row r="4" spans="1:49" ht="20.25" customHeight="1" thickBot="1" x14ac:dyDescent="0.25">
      <c r="A4" s="658"/>
      <c r="B4" s="659"/>
      <c r="C4" s="659"/>
      <c r="D4" s="659"/>
      <c r="E4" s="659"/>
      <c r="F4" s="659"/>
      <c r="G4" s="660"/>
    </row>
    <row r="5" spans="1:49" ht="14.25" customHeight="1" thickBot="1" x14ac:dyDescent="0.25">
      <c r="A5" s="595"/>
      <c r="B5" s="596"/>
      <c r="C5" s="596"/>
      <c r="D5" s="596"/>
      <c r="E5" s="596"/>
      <c r="F5" s="596"/>
      <c r="G5" s="597"/>
    </row>
    <row r="6" spans="1:49" s="218" customFormat="1" ht="13.5" x14ac:dyDescent="0.2">
      <c r="A6" s="214"/>
      <c r="B6" s="215"/>
      <c r="C6" s="215"/>
      <c r="D6" s="215"/>
      <c r="E6" s="216"/>
      <c r="F6" s="215"/>
      <c r="G6" s="217"/>
      <c r="L6" s="213"/>
      <c r="M6" s="213"/>
      <c r="N6" s="213"/>
      <c r="O6" s="213"/>
    </row>
    <row r="7" spans="1:49" s="218" customFormat="1" ht="13.5" customHeight="1" x14ac:dyDescent="0.2">
      <c r="A7" s="219" t="s">
        <v>2</v>
      </c>
      <c r="B7" s="220">
        <v>2018</v>
      </c>
      <c r="C7" s="220">
        <v>2017</v>
      </c>
      <c r="D7" s="221"/>
      <c r="E7" s="222" t="s">
        <v>3</v>
      </c>
      <c r="F7" s="220">
        <v>2018</v>
      </c>
      <c r="G7" s="223">
        <v>2017</v>
      </c>
      <c r="H7" s="224"/>
    </row>
    <row r="8" spans="1:49" s="218" customFormat="1" ht="4.5" customHeight="1" x14ac:dyDescent="0.2">
      <c r="A8" s="225"/>
      <c r="B8" s="226"/>
      <c r="C8" s="226"/>
      <c r="D8" s="221"/>
      <c r="E8" s="227"/>
      <c r="F8" s="226"/>
      <c r="G8" s="228"/>
      <c r="H8" s="224"/>
    </row>
    <row r="9" spans="1:49" s="218" customFormat="1" x14ac:dyDescent="0.2">
      <c r="A9" s="229" t="s">
        <v>4</v>
      </c>
      <c r="B9" s="231"/>
      <c r="C9" s="559"/>
      <c r="D9" s="559"/>
      <c r="E9" s="231" t="s">
        <v>5</v>
      </c>
      <c r="F9" s="559"/>
      <c r="G9" s="560"/>
      <c r="H9" s="224"/>
    </row>
    <row r="10" spans="1:49" s="564" customFormat="1" ht="13.5" x14ac:dyDescent="0.2">
      <c r="A10" s="232" t="s">
        <v>6</v>
      </c>
      <c r="B10" s="233">
        <f>SUM(B11:B17)</f>
        <v>1315060669</v>
      </c>
      <c r="C10" s="234">
        <f>SUM(C11:C17)</f>
        <v>2876035992</v>
      </c>
      <c r="D10" s="561"/>
      <c r="E10" s="230" t="s">
        <v>7</v>
      </c>
      <c r="F10" s="234">
        <f>SUM(F11:F19)</f>
        <v>5961002056</v>
      </c>
      <c r="G10" s="236">
        <f>SUM(G11:G19)</f>
        <v>5208326657</v>
      </c>
      <c r="H10" s="257"/>
      <c r="I10" s="562"/>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3"/>
      <c r="AO10" s="563"/>
      <c r="AP10" s="563"/>
      <c r="AQ10" s="563"/>
      <c r="AR10" s="563"/>
      <c r="AS10" s="563"/>
      <c r="AT10" s="563"/>
      <c r="AU10" s="563"/>
      <c r="AV10" s="563"/>
      <c r="AW10" s="563"/>
    </row>
    <row r="11" spans="1:49" s="564" customFormat="1" ht="13.5" x14ac:dyDescent="0.2">
      <c r="A11" s="238" t="s">
        <v>8</v>
      </c>
      <c r="B11" s="234">
        <v>10301889</v>
      </c>
      <c r="C11" s="234">
        <v>13958213</v>
      </c>
      <c r="D11" s="561"/>
      <c r="E11" s="230" t="s">
        <v>9</v>
      </c>
      <c r="F11" s="234">
        <v>79502814</v>
      </c>
      <c r="G11" s="236">
        <v>92318948</v>
      </c>
      <c r="H11" s="257"/>
      <c r="I11" s="562"/>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3"/>
      <c r="AO11" s="563"/>
      <c r="AP11" s="563"/>
      <c r="AQ11" s="563"/>
      <c r="AR11" s="563"/>
      <c r="AS11" s="563"/>
      <c r="AT11" s="563"/>
      <c r="AU11" s="563"/>
      <c r="AV11" s="563"/>
      <c r="AW11" s="563"/>
    </row>
    <row r="12" spans="1:49" s="564" customFormat="1" ht="13.5" x14ac:dyDescent="0.2">
      <c r="A12" s="238" t="s">
        <v>10</v>
      </c>
      <c r="B12" s="234">
        <v>676560374</v>
      </c>
      <c r="C12" s="234">
        <v>1963447676</v>
      </c>
      <c r="D12" s="561"/>
      <c r="E12" s="230" t="s">
        <v>11</v>
      </c>
      <c r="F12" s="234">
        <v>1445602243</v>
      </c>
      <c r="G12" s="236">
        <v>1459173950</v>
      </c>
      <c r="H12" s="257"/>
      <c r="I12" s="562"/>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3"/>
      <c r="AO12" s="563"/>
      <c r="AP12" s="563"/>
      <c r="AQ12" s="563"/>
      <c r="AR12" s="563"/>
      <c r="AS12" s="563"/>
      <c r="AT12" s="563"/>
      <c r="AU12" s="563"/>
      <c r="AV12" s="563"/>
      <c r="AW12" s="563"/>
    </row>
    <row r="13" spans="1:49" s="564" customFormat="1" ht="13.5" x14ac:dyDescent="0.2">
      <c r="A13" s="238" t="s">
        <v>12</v>
      </c>
      <c r="B13" s="565">
        <v>0</v>
      </c>
      <c r="C13" s="565">
        <v>0</v>
      </c>
      <c r="D13" s="561"/>
      <c r="E13" s="230" t="s">
        <v>13</v>
      </c>
      <c r="F13" s="234">
        <v>199290633</v>
      </c>
      <c r="G13" s="236">
        <v>294236396</v>
      </c>
      <c r="H13" s="257"/>
      <c r="I13" s="562"/>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3"/>
      <c r="AO13" s="563"/>
      <c r="AP13" s="563"/>
      <c r="AQ13" s="563"/>
      <c r="AR13" s="563"/>
      <c r="AS13" s="563"/>
      <c r="AT13" s="563"/>
      <c r="AU13" s="563"/>
      <c r="AV13" s="563"/>
      <c r="AW13" s="563"/>
    </row>
    <row r="14" spans="1:49" s="564" customFormat="1" ht="13.5" x14ac:dyDescent="0.2">
      <c r="A14" s="239" t="s">
        <v>14</v>
      </c>
      <c r="B14" s="234">
        <v>22143854</v>
      </c>
      <c r="C14" s="234">
        <v>187307660</v>
      </c>
      <c r="D14" s="561"/>
      <c r="E14" s="240" t="s">
        <v>15</v>
      </c>
      <c r="F14" s="234">
        <v>189228048</v>
      </c>
      <c r="G14" s="236">
        <v>19033854</v>
      </c>
      <c r="H14" s="257"/>
      <c r="I14" s="562"/>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3"/>
      <c r="AO14" s="563"/>
      <c r="AP14" s="563"/>
      <c r="AQ14" s="563"/>
      <c r="AR14" s="563"/>
      <c r="AS14" s="563"/>
      <c r="AT14" s="563"/>
      <c r="AU14" s="563"/>
      <c r="AV14" s="563"/>
      <c r="AW14" s="563"/>
    </row>
    <row r="15" spans="1:49" s="564" customFormat="1" ht="13.5" x14ac:dyDescent="0.2">
      <c r="A15" s="238" t="s">
        <v>16</v>
      </c>
      <c r="B15" s="234">
        <v>570715988</v>
      </c>
      <c r="C15" s="234">
        <v>675638897</v>
      </c>
      <c r="D15" s="561"/>
      <c r="E15" s="230" t="s">
        <v>17</v>
      </c>
      <c r="F15" s="234">
        <f>1512605978+750861</f>
        <v>1513356839</v>
      </c>
      <c r="G15" s="236">
        <v>972913777</v>
      </c>
      <c r="H15" s="257"/>
      <c r="I15" s="562"/>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3"/>
      <c r="AO15" s="563"/>
      <c r="AP15" s="563"/>
      <c r="AQ15" s="563"/>
      <c r="AR15" s="563"/>
      <c r="AS15" s="563"/>
      <c r="AT15" s="563"/>
      <c r="AU15" s="563"/>
      <c r="AV15" s="563"/>
      <c r="AW15" s="563"/>
    </row>
    <row r="16" spans="1:49" s="564" customFormat="1" ht="13.5" x14ac:dyDescent="0.2">
      <c r="A16" s="238" t="s">
        <v>18</v>
      </c>
      <c r="B16" s="234">
        <v>35338564</v>
      </c>
      <c r="C16" s="234">
        <v>35683546</v>
      </c>
      <c r="D16" s="561"/>
      <c r="E16" s="230" t="s">
        <v>19</v>
      </c>
      <c r="F16" s="234">
        <v>3091</v>
      </c>
      <c r="G16" s="236">
        <v>2464247</v>
      </c>
      <c r="H16" s="257"/>
      <c r="I16" s="562"/>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3"/>
      <c r="AO16" s="563"/>
      <c r="AP16" s="563"/>
      <c r="AQ16" s="563"/>
      <c r="AR16" s="563"/>
      <c r="AS16" s="563"/>
      <c r="AT16" s="563"/>
      <c r="AU16" s="563"/>
      <c r="AV16" s="563"/>
      <c r="AW16" s="563"/>
    </row>
    <row r="17" spans="1:49" s="564" customFormat="1" ht="13.5" x14ac:dyDescent="0.2">
      <c r="A17" s="238" t="s">
        <v>20</v>
      </c>
      <c r="B17" s="565">
        <v>0</v>
      </c>
      <c r="C17" s="565">
        <v>0</v>
      </c>
      <c r="D17" s="561"/>
      <c r="E17" s="230" t="s">
        <v>21</v>
      </c>
      <c r="F17" s="234">
        <v>1390619410</v>
      </c>
      <c r="G17" s="236">
        <v>1524631104</v>
      </c>
      <c r="H17" s="257"/>
      <c r="I17" s="562"/>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3"/>
      <c r="AO17" s="563"/>
      <c r="AP17" s="563"/>
      <c r="AQ17" s="563"/>
      <c r="AR17" s="563"/>
      <c r="AS17" s="563"/>
      <c r="AT17" s="563"/>
      <c r="AU17" s="563"/>
      <c r="AV17" s="563"/>
      <c r="AW17" s="563"/>
    </row>
    <row r="18" spans="1:49" s="564" customFormat="1" ht="13.5" x14ac:dyDescent="0.2">
      <c r="A18" s="232" t="s">
        <v>22</v>
      </c>
      <c r="B18" s="233">
        <f>SUM(B19:B25)</f>
        <v>2160571842</v>
      </c>
      <c r="C18" s="234">
        <f>SUM(C19:C25)</f>
        <v>1625200575</v>
      </c>
      <c r="D18" s="561"/>
      <c r="E18" s="230" t="s">
        <v>23</v>
      </c>
      <c r="F18" s="234">
        <v>39570310</v>
      </c>
      <c r="G18" s="236">
        <v>8399705</v>
      </c>
      <c r="H18" s="257"/>
      <c r="I18" s="562"/>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3"/>
      <c r="AO18" s="563"/>
      <c r="AP18" s="563"/>
      <c r="AQ18" s="563"/>
      <c r="AR18" s="563"/>
      <c r="AS18" s="563"/>
      <c r="AT18" s="563"/>
      <c r="AU18" s="563"/>
      <c r="AV18" s="563"/>
      <c r="AW18" s="563"/>
    </row>
    <row r="19" spans="1:49" s="564" customFormat="1" ht="13.5" x14ac:dyDescent="0.2">
      <c r="A19" s="238" t="s">
        <v>24</v>
      </c>
      <c r="B19" s="565">
        <v>0</v>
      </c>
      <c r="C19" s="565">
        <v>0</v>
      </c>
      <c r="D19" s="561"/>
      <c r="E19" s="230" t="s">
        <v>25</v>
      </c>
      <c r="F19" s="234">
        <v>1103828668</v>
      </c>
      <c r="G19" s="236">
        <v>835154676</v>
      </c>
      <c r="H19" s="257"/>
      <c r="I19" s="562"/>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3"/>
      <c r="AO19" s="563"/>
      <c r="AP19" s="563"/>
      <c r="AQ19" s="563"/>
      <c r="AR19" s="563"/>
      <c r="AS19" s="563"/>
      <c r="AT19" s="563"/>
      <c r="AU19" s="563"/>
      <c r="AV19" s="563"/>
      <c r="AW19" s="563"/>
    </row>
    <row r="20" spans="1:49" s="564" customFormat="1" ht="13.5" x14ac:dyDescent="0.2">
      <c r="A20" s="238" t="s">
        <v>26</v>
      </c>
      <c r="B20" s="565">
        <v>0</v>
      </c>
      <c r="C20" s="565">
        <v>0</v>
      </c>
      <c r="D20" s="561"/>
      <c r="E20" s="230" t="s">
        <v>27</v>
      </c>
      <c r="F20" s="234">
        <f>+F21+F22+F23</f>
        <v>2802651515</v>
      </c>
      <c r="G20" s="236">
        <f>+G21+G22+G23</f>
        <v>2387479518</v>
      </c>
      <c r="H20" s="257"/>
      <c r="I20" s="562"/>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row>
    <row r="21" spans="1:49" s="564" customFormat="1" ht="13.5" x14ac:dyDescent="0.2">
      <c r="A21" s="238" t="s">
        <v>28</v>
      </c>
      <c r="B21" s="234">
        <v>1358610649</v>
      </c>
      <c r="C21" s="234">
        <v>644180706</v>
      </c>
      <c r="D21" s="561"/>
      <c r="E21" s="230" t="s">
        <v>29</v>
      </c>
      <c r="F21" s="234">
        <v>2802651515</v>
      </c>
      <c r="G21" s="236">
        <v>2387479518</v>
      </c>
      <c r="H21" s="257"/>
      <c r="I21" s="562"/>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3"/>
      <c r="AO21" s="563"/>
      <c r="AP21" s="563"/>
      <c r="AQ21" s="563"/>
      <c r="AR21" s="563"/>
      <c r="AS21" s="563"/>
      <c r="AT21" s="563"/>
      <c r="AU21" s="563"/>
      <c r="AV21" s="563"/>
      <c r="AW21" s="563"/>
    </row>
    <row r="22" spans="1:49" s="564" customFormat="1" ht="13.5" x14ac:dyDescent="0.2">
      <c r="A22" s="238" t="s">
        <v>30</v>
      </c>
      <c r="B22" s="234">
        <v>108946232</v>
      </c>
      <c r="C22" s="234">
        <v>116322866</v>
      </c>
      <c r="D22" s="561"/>
      <c r="E22" s="230" t="s">
        <v>31</v>
      </c>
      <c r="F22" s="565">
        <v>0</v>
      </c>
      <c r="G22" s="567">
        <v>0</v>
      </c>
      <c r="H22" s="257"/>
      <c r="I22" s="562"/>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3"/>
      <c r="AO22" s="563"/>
      <c r="AP22" s="563"/>
      <c r="AQ22" s="563"/>
      <c r="AR22" s="563"/>
      <c r="AS22" s="563"/>
      <c r="AT22" s="563"/>
      <c r="AU22" s="563"/>
      <c r="AV22" s="563"/>
      <c r="AW22" s="563"/>
    </row>
    <row r="23" spans="1:49" s="564" customFormat="1" ht="13.5" x14ac:dyDescent="0.2">
      <c r="A23" s="238" t="s">
        <v>32</v>
      </c>
      <c r="B23" s="234">
        <v>688661878</v>
      </c>
      <c r="C23" s="234">
        <v>860564760</v>
      </c>
      <c r="D23" s="561"/>
      <c r="E23" s="230" t="s">
        <v>33</v>
      </c>
      <c r="F23" s="565">
        <v>0</v>
      </c>
      <c r="G23" s="567">
        <v>0</v>
      </c>
      <c r="H23" s="257"/>
      <c r="I23" s="562"/>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3"/>
      <c r="AO23" s="563"/>
      <c r="AP23" s="563"/>
      <c r="AQ23" s="563"/>
      <c r="AR23" s="563"/>
      <c r="AS23" s="563"/>
      <c r="AT23" s="563"/>
      <c r="AU23" s="563"/>
      <c r="AV23" s="563"/>
      <c r="AW23" s="563"/>
    </row>
    <row r="24" spans="1:49" s="564" customFormat="1" ht="13.5" x14ac:dyDescent="0.2">
      <c r="A24" s="238" t="s">
        <v>34</v>
      </c>
      <c r="B24" s="565">
        <v>0</v>
      </c>
      <c r="C24" s="565">
        <v>0</v>
      </c>
      <c r="D24" s="561"/>
      <c r="E24" s="230" t="s">
        <v>35</v>
      </c>
      <c r="F24" s="234">
        <f>+F25+F26</f>
        <v>36549063</v>
      </c>
      <c r="G24" s="236">
        <f>+G25+G26</f>
        <v>361256308</v>
      </c>
      <c r="H24" s="257"/>
      <c r="I24" s="562"/>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3"/>
      <c r="AO24" s="563"/>
      <c r="AP24" s="563"/>
      <c r="AQ24" s="563"/>
      <c r="AR24" s="563"/>
      <c r="AS24" s="563"/>
      <c r="AT24" s="563"/>
      <c r="AU24" s="563"/>
      <c r="AV24" s="563"/>
      <c r="AW24" s="563"/>
    </row>
    <row r="25" spans="1:49" s="564" customFormat="1" ht="15.75" customHeight="1" x14ac:dyDescent="0.2">
      <c r="A25" s="239" t="s">
        <v>36</v>
      </c>
      <c r="B25" s="234">
        <v>4353083</v>
      </c>
      <c r="C25" s="234">
        <v>4132243</v>
      </c>
      <c r="D25" s="561"/>
      <c r="E25" s="240" t="s">
        <v>37</v>
      </c>
      <c r="F25" s="234">
        <v>36549063</v>
      </c>
      <c r="G25" s="236">
        <v>361256308</v>
      </c>
      <c r="H25" s="257"/>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3"/>
      <c r="AO25" s="563"/>
      <c r="AP25" s="563"/>
      <c r="AQ25" s="563"/>
      <c r="AR25" s="563"/>
      <c r="AS25" s="563"/>
      <c r="AT25" s="563"/>
      <c r="AU25" s="563"/>
      <c r="AV25" s="563"/>
      <c r="AW25" s="563"/>
    </row>
    <row r="26" spans="1:49" s="564" customFormat="1" ht="13.5" x14ac:dyDescent="0.2">
      <c r="A26" s="238" t="s">
        <v>38</v>
      </c>
      <c r="B26" s="233">
        <f>SUM(B27:B31)</f>
        <v>1055068757</v>
      </c>
      <c r="C26" s="234">
        <f>SUM(C27:C31)</f>
        <v>1110198629</v>
      </c>
      <c r="D26" s="561"/>
      <c r="E26" s="230" t="s">
        <v>39</v>
      </c>
      <c r="F26" s="568">
        <v>0</v>
      </c>
      <c r="G26" s="567">
        <v>0</v>
      </c>
      <c r="H26" s="257"/>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3"/>
      <c r="AO26" s="563"/>
      <c r="AP26" s="563"/>
      <c r="AQ26" s="563"/>
      <c r="AR26" s="563"/>
      <c r="AS26" s="563"/>
      <c r="AT26" s="563"/>
      <c r="AU26" s="563"/>
      <c r="AV26" s="563"/>
      <c r="AW26" s="563"/>
    </row>
    <row r="27" spans="1:49" s="564" customFormat="1" ht="13.5" x14ac:dyDescent="0.2">
      <c r="A27" s="238" t="s">
        <v>40</v>
      </c>
      <c r="B27" s="234">
        <v>839412957</v>
      </c>
      <c r="C27" s="234">
        <v>710163886</v>
      </c>
      <c r="D27" s="561"/>
      <c r="E27" s="230" t="s">
        <v>41</v>
      </c>
      <c r="F27" s="568">
        <v>0</v>
      </c>
      <c r="G27" s="567">
        <v>0</v>
      </c>
      <c r="H27" s="257"/>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3"/>
      <c r="AO27" s="563"/>
      <c r="AP27" s="563"/>
      <c r="AQ27" s="563"/>
      <c r="AR27" s="563"/>
      <c r="AS27" s="563"/>
      <c r="AT27" s="563"/>
      <c r="AU27" s="563"/>
      <c r="AV27" s="563"/>
      <c r="AW27" s="563"/>
    </row>
    <row r="28" spans="1:49" s="564" customFormat="1" ht="13.5" x14ac:dyDescent="0.2">
      <c r="A28" s="238" t="s">
        <v>42</v>
      </c>
      <c r="B28" s="565">
        <v>0</v>
      </c>
      <c r="C28" s="565">
        <v>0</v>
      </c>
      <c r="D28" s="561"/>
      <c r="E28" s="230" t="s">
        <v>43</v>
      </c>
      <c r="F28" s="241">
        <f>+F29+F30+F31</f>
        <v>108996626</v>
      </c>
      <c r="G28" s="236">
        <f>+G29+G30+G31</f>
        <v>116372003</v>
      </c>
      <c r="H28" s="257"/>
      <c r="I28" s="562"/>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3"/>
      <c r="AO28" s="563"/>
      <c r="AP28" s="563"/>
      <c r="AQ28" s="563"/>
      <c r="AR28" s="563"/>
      <c r="AS28" s="563"/>
      <c r="AT28" s="563"/>
      <c r="AU28" s="563"/>
      <c r="AV28" s="563"/>
      <c r="AW28" s="563"/>
    </row>
    <row r="29" spans="1:49" s="564" customFormat="1" ht="13.5" x14ac:dyDescent="0.2">
      <c r="A29" s="238" t="s">
        <v>44</v>
      </c>
      <c r="B29" s="565">
        <v>0</v>
      </c>
      <c r="C29" s="565">
        <v>0</v>
      </c>
      <c r="D29" s="561"/>
      <c r="E29" s="230" t="s">
        <v>45</v>
      </c>
      <c r="F29" s="565">
        <v>0</v>
      </c>
      <c r="G29" s="567">
        <v>0</v>
      </c>
      <c r="H29" s="257"/>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3"/>
      <c r="AO29" s="563"/>
      <c r="AP29" s="563"/>
      <c r="AQ29" s="563"/>
      <c r="AR29" s="563"/>
      <c r="AS29" s="563"/>
      <c r="AT29" s="563"/>
      <c r="AU29" s="563"/>
      <c r="AV29" s="563"/>
      <c r="AW29" s="563"/>
    </row>
    <row r="30" spans="1:49" s="564" customFormat="1" ht="13.5" x14ac:dyDescent="0.2">
      <c r="A30" s="238" t="s">
        <v>46</v>
      </c>
      <c r="B30" s="234">
        <v>215528342</v>
      </c>
      <c r="C30" s="234">
        <v>399907285</v>
      </c>
      <c r="D30" s="561"/>
      <c r="E30" s="230" t="s">
        <v>47</v>
      </c>
      <c r="F30" s="565">
        <v>0</v>
      </c>
      <c r="G30" s="567">
        <v>0</v>
      </c>
      <c r="H30" s="257"/>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3"/>
      <c r="AO30" s="563"/>
      <c r="AP30" s="563"/>
      <c r="AQ30" s="563"/>
      <c r="AR30" s="563"/>
      <c r="AS30" s="563"/>
      <c r="AT30" s="563"/>
      <c r="AU30" s="563"/>
      <c r="AV30" s="563"/>
      <c r="AW30" s="563"/>
    </row>
    <row r="31" spans="1:49" s="564" customFormat="1" ht="13.5" x14ac:dyDescent="0.2">
      <c r="A31" s="238" t="s">
        <v>48</v>
      </c>
      <c r="B31" s="234">
        <v>127458</v>
      </c>
      <c r="C31" s="234">
        <v>127458</v>
      </c>
      <c r="D31" s="561"/>
      <c r="E31" s="230" t="s">
        <v>49</v>
      </c>
      <c r="F31" s="234">
        <v>108996626</v>
      </c>
      <c r="G31" s="236">
        <v>116372003</v>
      </c>
      <c r="H31" s="257"/>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3"/>
      <c r="AO31" s="563"/>
      <c r="AP31" s="563"/>
      <c r="AQ31" s="563"/>
      <c r="AR31" s="563"/>
      <c r="AS31" s="563"/>
      <c r="AT31" s="563"/>
      <c r="AU31" s="563"/>
      <c r="AV31" s="563"/>
      <c r="AW31" s="563"/>
    </row>
    <row r="32" spans="1:49" s="564" customFormat="1" ht="27" x14ac:dyDescent="0.2">
      <c r="A32" s="238" t="s">
        <v>50</v>
      </c>
      <c r="B32" s="566">
        <f>SUM(B33:B37)</f>
        <v>0</v>
      </c>
      <c r="C32" s="565">
        <f>SUM(C33:C37)</f>
        <v>0</v>
      </c>
      <c r="D32" s="561"/>
      <c r="E32" s="230" t="s">
        <v>51</v>
      </c>
      <c r="F32" s="234">
        <f>SUM(F33:F38)</f>
        <v>401011454</v>
      </c>
      <c r="G32" s="236">
        <f>SUM(G33:G38)</f>
        <v>556227475</v>
      </c>
      <c r="H32" s="251"/>
      <c r="I32" s="251"/>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3"/>
      <c r="AO32" s="563"/>
      <c r="AP32" s="563"/>
      <c r="AQ32" s="563"/>
      <c r="AR32" s="563"/>
      <c r="AS32" s="563"/>
      <c r="AT32" s="563"/>
      <c r="AU32" s="563"/>
      <c r="AV32" s="563"/>
      <c r="AW32" s="563"/>
    </row>
    <row r="33" spans="1:49" s="564" customFormat="1" ht="13.5" x14ac:dyDescent="0.2">
      <c r="A33" s="238" t="s">
        <v>52</v>
      </c>
      <c r="B33" s="565">
        <v>0</v>
      </c>
      <c r="C33" s="565">
        <v>0</v>
      </c>
      <c r="D33" s="561"/>
      <c r="E33" s="230" t="s">
        <v>53</v>
      </c>
      <c r="F33" s="565">
        <v>0</v>
      </c>
      <c r="G33" s="567">
        <v>0</v>
      </c>
      <c r="H33" s="257"/>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3"/>
      <c r="AO33" s="563"/>
      <c r="AP33" s="563"/>
      <c r="AQ33" s="563"/>
      <c r="AR33" s="563"/>
      <c r="AS33" s="563"/>
      <c r="AT33" s="563"/>
      <c r="AU33" s="563"/>
      <c r="AV33" s="563"/>
      <c r="AW33" s="563"/>
    </row>
    <row r="34" spans="1:49" s="564" customFormat="1" ht="13.5" x14ac:dyDescent="0.2">
      <c r="A34" s="238" t="s">
        <v>54</v>
      </c>
      <c r="B34" s="565">
        <v>0</v>
      </c>
      <c r="C34" s="565">
        <v>0</v>
      </c>
      <c r="D34" s="561"/>
      <c r="E34" s="230" t="s">
        <v>55</v>
      </c>
      <c r="F34" s="234">
        <v>295835649</v>
      </c>
      <c r="G34" s="236">
        <v>447564797</v>
      </c>
      <c r="H34" s="257"/>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3"/>
      <c r="AO34" s="563"/>
      <c r="AP34" s="563"/>
      <c r="AQ34" s="563"/>
      <c r="AR34" s="563"/>
      <c r="AS34" s="563"/>
      <c r="AT34" s="563"/>
      <c r="AU34" s="563"/>
      <c r="AV34" s="563"/>
      <c r="AW34" s="563"/>
    </row>
    <row r="35" spans="1:49" s="564" customFormat="1" ht="13.5" x14ac:dyDescent="0.2">
      <c r="A35" s="238" t="s">
        <v>56</v>
      </c>
      <c r="B35" s="565">
        <v>0</v>
      </c>
      <c r="C35" s="565">
        <v>0</v>
      </c>
      <c r="D35" s="561"/>
      <c r="E35" s="230" t="s">
        <v>57</v>
      </c>
      <c r="F35" s="565">
        <v>0</v>
      </c>
      <c r="G35" s="567">
        <v>0</v>
      </c>
      <c r="H35" s="257"/>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3"/>
      <c r="AO35" s="563"/>
      <c r="AP35" s="563"/>
      <c r="AQ35" s="563"/>
      <c r="AR35" s="563"/>
      <c r="AS35" s="563"/>
      <c r="AT35" s="563"/>
      <c r="AU35" s="563"/>
      <c r="AV35" s="563"/>
      <c r="AW35" s="563"/>
    </row>
    <row r="36" spans="1:49" s="564" customFormat="1" ht="13.5" x14ac:dyDescent="0.2">
      <c r="A36" s="238" t="s">
        <v>58</v>
      </c>
      <c r="B36" s="565">
        <v>0</v>
      </c>
      <c r="C36" s="565">
        <v>0</v>
      </c>
      <c r="D36" s="561"/>
      <c r="E36" s="230" t="s">
        <v>59</v>
      </c>
      <c r="F36" s="234">
        <v>105175805</v>
      </c>
      <c r="G36" s="236">
        <v>108662678</v>
      </c>
      <c r="H36" s="257"/>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3"/>
      <c r="AO36" s="563"/>
      <c r="AP36" s="563"/>
      <c r="AQ36" s="563"/>
      <c r="AR36" s="563"/>
      <c r="AS36" s="563"/>
      <c r="AT36" s="563"/>
      <c r="AU36" s="563"/>
      <c r="AV36" s="563"/>
      <c r="AW36" s="563"/>
    </row>
    <row r="37" spans="1:49" s="564" customFormat="1" ht="13.5" x14ac:dyDescent="0.2">
      <c r="A37" s="238" t="s">
        <v>60</v>
      </c>
      <c r="B37" s="565">
        <v>0</v>
      </c>
      <c r="C37" s="565">
        <v>0</v>
      </c>
      <c r="D37" s="561"/>
      <c r="E37" s="230" t="s">
        <v>61</v>
      </c>
      <c r="F37" s="565">
        <v>0</v>
      </c>
      <c r="G37" s="567">
        <v>0</v>
      </c>
      <c r="H37" s="257"/>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3"/>
      <c r="AO37" s="563"/>
      <c r="AP37" s="563"/>
      <c r="AQ37" s="563"/>
      <c r="AR37" s="563"/>
      <c r="AS37" s="563"/>
      <c r="AT37" s="563"/>
      <c r="AU37" s="563"/>
      <c r="AV37" s="563"/>
      <c r="AW37" s="563"/>
    </row>
    <row r="38" spans="1:49" s="564" customFormat="1" ht="13.5" x14ac:dyDescent="0.2">
      <c r="A38" s="238" t="s">
        <v>62</v>
      </c>
      <c r="B38" s="565">
        <v>0</v>
      </c>
      <c r="C38" s="565">
        <v>0</v>
      </c>
      <c r="D38" s="561"/>
      <c r="E38" s="230" t="s">
        <v>63</v>
      </c>
      <c r="F38" s="565">
        <v>0</v>
      </c>
      <c r="G38" s="567">
        <v>0</v>
      </c>
      <c r="H38" s="257"/>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3"/>
      <c r="AO38" s="563"/>
      <c r="AP38" s="563"/>
      <c r="AQ38" s="563"/>
      <c r="AR38" s="563"/>
      <c r="AS38" s="563"/>
      <c r="AT38" s="563"/>
      <c r="AU38" s="563"/>
      <c r="AV38" s="563"/>
      <c r="AW38" s="563"/>
    </row>
    <row r="39" spans="1:49" s="564" customFormat="1" ht="13.5" x14ac:dyDescent="0.2">
      <c r="A39" s="238" t="s">
        <v>64</v>
      </c>
      <c r="B39" s="565">
        <f>SUM(B40:B41)</f>
        <v>0</v>
      </c>
      <c r="C39" s="565">
        <f>SUM(C40:C41)</f>
        <v>0</v>
      </c>
      <c r="D39" s="561"/>
      <c r="E39" s="230" t="s">
        <v>65</v>
      </c>
      <c r="F39" s="565">
        <f>SUM(F40:F42)</f>
        <v>0</v>
      </c>
      <c r="G39" s="567">
        <f>SUM(G40:G42)</f>
        <v>0</v>
      </c>
      <c r="H39" s="257"/>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3"/>
      <c r="AN39" s="563"/>
      <c r="AO39" s="563"/>
      <c r="AP39" s="563"/>
      <c r="AQ39" s="563"/>
      <c r="AR39" s="563"/>
      <c r="AS39" s="563"/>
      <c r="AT39" s="563"/>
      <c r="AU39" s="563"/>
      <c r="AV39" s="563"/>
      <c r="AW39" s="563"/>
    </row>
    <row r="40" spans="1:49" s="564" customFormat="1" ht="13.5" x14ac:dyDescent="0.2">
      <c r="A40" s="238" t="s">
        <v>66</v>
      </c>
      <c r="B40" s="565">
        <v>0</v>
      </c>
      <c r="C40" s="565">
        <v>0</v>
      </c>
      <c r="D40" s="561"/>
      <c r="E40" s="230" t="s">
        <v>67</v>
      </c>
      <c r="F40" s="565">
        <v>0</v>
      </c>
      <c r="G40" s="567">
        <v>0</v>
      </c>
      <c r="H40" s="257"/>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3"/>
      <c r="AN40" s="563"/>
      <c r="AO40" s="563"/>
      <c r="AP40" s="563"/>
      <c r="AQ40" s="563"/>
      <c r="AR40" s="563"/>
      <c r="AS40" s="563"/>
      <c r="AT40" s="563"/>
      <c r="AU40" s="563"/>
      <c r="AV40" s="563"/>
      <c r="AW40" s="563"/>
    </row>
    <row r="41" spans="1:49" s="564" customFormat="1" ht="13.5" x14ac:dyDescent="0.2">
      <c r="A41" s="238" t="s">
        <v>68</v>
      </c>
      <c r="B41" s="565">
        <v>0</v>
      </c>
      <c r="C41" s="565">
        <v>0</v>
      </c>
      <c r="D41" s="561"/>
      <c r="E41" s="230" t="s">
        <v>69</v>
      </c>
      <c r="F41" s="565">
        <v>0</v>
      </c>
      <c r="G41" s="567">
        <v>0</v>
      </c>
      <c r="H41" s="257"/>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3"/>
      <c r="AN41" s="563"/>
      <c r="AO41" s="563"/>
      <c r="AP41" s="563"/>
      <c r="AQ41" s="563"/>
      <c r="AR41" s="563"/>
      <c r="AS41" s="563"/>
      <c r="AT41" s="563"/>
      <c r="AU41" s="563"/>
      <c r="AV41" s="563"/>
      <c r="AW41" s="563"/>
    </row>
    <row r="42" spans="1:49" s="564" customFormat="1" ht="13.5" x14ac:dyDescent="0.2">
      <c r="A42" s="238" t="s">
        <v>70</v>
      </c>
      <c r="B42" s="233">
        <v>38232862</v>
      </c>
      <c r="C42" s="234">
        <f>SUM(C43:C46)</f>
        <v>38232862</v>
      </c>
      <c r="D42" s="561"/>
      <c r="E42" s="230" t="s">
        <v>71</v>
      </c>
      <c r="F42" s="565">
        <v>0</v>
      </c>
      <c r="G42" s="567">
        <v>0</v>
      </c>
      <c r="H42" s="257"/>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3"/>
      <c r="AO42" s="563"/>
      <c r="AP42" s="563"/>
      <c r="AQ42" s="563"/>
      <c r="AR42" s="563"/>
      <c r="AS42" s="563"/>
      <c r="AT42" s="563"/>
      <c r="AU42" s="563"/>
      <c r="AV42" s="563"/>
      <c r="AW42" s="563"/>
    </row>
    <row r="43" spans="1:49" s="564" customFormat="1" ht="13.5" x14ac:dyDescent="0.2">
      <c r="A43" s="238" t="s">
        <v>72</v>
      </c>
      <c r="B43" s="565">
        <v>0</v>
      </c>
      <c r="C43" s="565">
        <v>0</v>
      </c>
      <c r="D43" s="561"/>
      <c r="E43" s="230" t="s">
        <v>73</v>
      </c>
      <c r="F43" s="234">
        <f>SUM(F44:F46)</f>
        <v>15492237</v>
      </c>
      <c r="G43" s="236">
        <f>SUM(G44:G46)</f>
        <v>6621104</v>
      </c>
      <c r="H43" s="251"/>
      <c r="I43" s="251"/>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3"/>
      <c r="AO43" s="563"/>
      <c r="AP43" s="563"/>
      <c r="AQ43" s="563"/>
      <c r="AR43" s="563"/>
      <c r="AS43" s="563"/>
      <c r="AT43" s="563"/>
      <c r="AU43" s="563"/>
      <c r="AV43" s="563"/>
      <c r="AW43" s="563"/>
    </row>
    <row r="44" spans="1:49" s="564" customFormat="1" ht="13.5" x14ac:dyDescent="0.2">
      <c r="A44" s="238" t="s">
        <v>74</v>
      </c>
      <c r="B44" s="565">
        <v>0</v>
      </c>
      <c r="C44" s="565">
        <v>0</v>
      </c>
      <c r="D44" s="561"/>
      <c r="E44" s="230" t="s">
        <v>75</v>
      </c>
      <c r="F44" s="234">
        <v>12773026</v>
      </c>
      <c r="G44" s="236">
        <v>41883</v>
      </c>
      <c r="H44" s="257"/>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3"/>
      <c r="AO44" s="563"/>
      <c r="AP44" s="563"/>
      <c r="AQ44" s="563"/>
      <c r="AR44" s="563"/>
      <c r="AS44" s="563"/>
      <c r="AT44" s="563"/>
      <c r="AU44" s="563"/>
      <c r="AV44" s="563"/>
      <c r="AW44" s="563"/>
    </row>
    <row r="45" spans="1:49" s="564" customFormat="1" ht="13.5" x14ac:dyDescent="0.2">
      <c r="A45" s="238" t="s">
        <v>76</v>
      </c>
      <c r="B45" s="234">
        <v>38232862</v>
      </c>
      <c r="C45" s="234">
        <v>38232862</v>
      </c>
      <c r="D45" s="561"/>
      <c r="E45" s="230" t="s">
        <v>77</v>
      </c>
      <c r="F45" s="565">
        <v>0</v>
      </c>
      <c r="G45" s="567">
        <v>0</v>
      </c>
      <c r="H45" s="257"/>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3"/>
      <c r="AO45" s="563"/>
      <c r="AP45" s="563"/>
      <c r="AQ45" s="563"/>
      <c r="AR45" s="563"/>
      <c r="AS45" s="563"/>
      <c r="AT45" s="563"/>
      <c r="AU45" s="563"/>
      <c r="AV45" s="563"/>
      <c r="AW45" s="563"/>
    </row>
    <row r="46" spans="1:49" s="564" customFormat="1" ht="13.5" x14ac:dyDescent="0.2">
      <c r="A46" s="238" t="s">
        <v>78</v>
      </c>
      <c r="B46" s="565">
        <v>0</v>
      </c>
      <c r="C46" s="565">
        <v>0</v>
      </c>
      <c r="D46" s="561"/>
      <c r="E46" s="230" t="s">
        <v>79</v>
      </c>
      <c r="F46" s="234">
        <v>2719211</v>
      </c>
      <c r="G46" s="236">
        <v>6579221</v>
      </c>
      <c r="H46" s="257"/>
      <c r="I46" s="562"/>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3"/>
      <c r="AO46" s="563"/>
      <c r="AP46" s="563"/>
      <c r="AQ46" s="563"/>
      <c r="AR46" s="563"/>
      <c r="AS46" s="563"/>
      <c r="AT46" s="563"/>
      <c r="AU46" s="563"/>
      <c r="AV46" s="563"/>
      <c r="AW46" s="563"/>
    </row>
    <row r="47" spans="1:49" s="190" customFormat="1" ht="4.5" customHeight="1" x14ac:dyDescent="0.2">
      <c r="A47" s="238"/>
      <c r="B47" s="235"/>
      <c r="C47" s="235"/>
      <c r="D47" s="235"/>
      <c r="E47" s="230"/>
      <c r="F47" s="235"/>
      <c r="G47" s="243"/>
      <c r="H47" s="224"/>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row>
    <row r="48" spans="1:49" s="190" customFormat="1" ht="25.5" customHeight="1" x14ac:dyDescent="0.2">
      <c r="A48" s="225" t="s">
        <v>80</v>
      </c>
      <c r="B48" s="244">
        <f>+B10+B18+B26+B32+B38+B39+B42</f>
        <v>4568934130</v>
      </c>
      <c r="C48" s="244">
        <f>+C10+C18+C26+C32+C38+C39+C42</f>
        <v>5649668058</v>
      </c>
      <c r="D48" s="235"/>
      <c r="E48" s="227" t="s">
        <v>81</v>
      </c>
      <c r="F48" s="244">
        <f>+F10+F20+F24+F27+F28+F32+F39+F43</f>
        <v>9325702951</v>
      </c>
      <c r="G48" s="245">
        <f>+G10+G20+G24+G27+G28+G32+G39+G43</f>
        <v>8636283065</v>
      </c>
      <c r="H48" s="242"/>
      <c r="I48" s="242"/>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row>
    <row r="49" spans="1:49" s="190" customFormat="1" ht="4.5" customHeight="1" x14ac:dyDescent="0.2">
      <c r="A49" s="238"/>
      <c r="B49" s="242"/>
      <c r="C49" s="242"/>
      <c r="D49" s="235"/>
      <c r="E49" s="230"/>
      <c r="F49" s="235"/>
      <c r="G49" s="246"/>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row>
    <row r="50" spans="1:49" s="190" customFormat="1" x14ac:dyDescent="0.2">
      <c r="A50" s="229" t="s">
        <v>82</v>
      </c>
      <c r="B50" s="242"/>
      <c r="C50" s="242"/>
      <c r="D50" s="235"/>
      <c r="E50" s="231" t="s">
        <v>83</v>
      </c>
      <c r="F50" s="242"/>
      <c r="G50" s="24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row>
    <row r="51" spans="1:49" s="564" customFormat="1" ht="13.5" x14ac:dyDescent="0.2">
      <c r="A51" s="238" t="s">
        <v>84</v>
      </c>
      <c r="B51" s="234">
        <v>104030344</v>
      </c>
      <c r="C51" s="234">
        <v>129700021</v>
      </c>
      <c r="D51" s="561"/>
      <c r="E51" s="230" t="s">
        <v>85</v>
      </c>
      <c r="F51" s="565">
        <v>0</v>
      </c>
      <c r="G51" s="567">
        <v>0</v>
      </c>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3"/>
      <c r="AR51" s="563"/>
      <c r="AS51" s="563"/>
      <c r="AT51" s="563"/>
      <c r="AU51" s="563"/>
      <c r="AV51" s="563"/>
      <c r="AW51" s="563"/>
    </row>
    <row r="52" spans="1:49" s="564" customFormat="1" ht="13.5" x14ac:dyDescent="0.2">
      <c r="A52" s="238" t="s">
        <v>86</v>
      </c>
      <c r="B52" s="234">
        <v>4751871</v>
      </c>
      <c r="C52" s="234">
        <v>2546528</v>
      </c>
      <c r="D52" s="561"/>
      <c r="E52" s="230" t="s">
        <v>87</v>
      </c>
      <c r="F52" s="565">
        <v>0</v>
      </c>
      <c r="G52" s="567">
        <v>0</v>
      </c>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c r="AH52" s="563"/>
      <c r="AI52" s="563"/>
      <c r="AJ52" s="563"/>
      <c r="AK52" s="563"/>
      <c r="AL52" s="563"/>
      <c r="AM52" s="563"/>
      <c r="AN52" s="563"/>
      <c r="AO52" s="563"/>
      <c r="AP52" s="563"/>
      <c r="AQ52" s="563"/>
      <c r="AR52" s="563"/>
      <c r="AS52" s="563"/>
      <c r="AT52" s="563"/>
      <c r="AU52" s="563"/>
      <c r="AV52" s="563"/>
      <c r="AW52" s="563"/>
    </row>
    <row r="53" spans="1:49" s="564" customFormat="1" ht="23.25" customHeight="1" x14ac:dyDescent="0.2">
      <c r="A53" s="238" t="s">
        <v>88</v>
      </c>
      <c r="B53" s="234">
        <v>38969824108</v>
      </c>
      <c r="C53" s="234">
        <v>37016762832</v>
      </c>
      <c r="D53" s="561"/>
      <c r="E53" s="230" t="s">
        <v>89</v>
      </c>
      <c r="F53" s="234">
        <v>20860347633</v>
      </c>
      <c r="G53" s="236">
        <v>20167272269</v>
      </c>
      <c r="H53" s="563"/>
      <c r="I53" s="562"/>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3"/>
      <c r="AO53" s="563"/>
      <c r="AP53" s="563"/>
      <c r="AQ53" s="563"/>
      <c r="AR53" s="563"/>
      <c r="AS53" s="563"/>
      <c r="AT53" s="563"/>
      <c r="AU53" s="563"/>
      <c r="AV53" s="563"/>
      <c r="AW53" s="563"/>
    </row>
    <row r="54" spans="1:49" s="564" customFormat="1" ht="13.5" x14ac:dyDescent="0.2">
      <c r="A54" s="238" t="s">
        <v>90</v>
      </c>
      <c r="B54" s="234">
        <v>3019244749</v>
      </c>
      <c r="C54" s="234">
        <v>2633578867</v>
      </c>
      <c r="D54" s="561"/>
      <c r="E54" s="230" t="s">
        <v>91</v>
      </c>
      <c r="F54" s="565">
        <v>0</v>
      </c>
      <c r="G54" s="567">
        <v>0</v>
      </c>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3"/>
      <c r="AO54" s="563"/>
      <c r="AP54" s="563"/>
      <c r="AQ54" s="563"/>
      <c r="AR54" s="563"/>
      <c r="AS54" s="563"/>
      <c r="AT54" s="563"/>
      <c r="AU54" s="563"/>
      <c r="AV54" s="563"/>
      <c r="AW54" s="563"/>
    </row>
    <row r="55" spans="1:49" s="564" customFormat="1" ht="13.5" x14ac:dyDescent="0.2">
      <c r="A55" s="238" t="s">
        <v>92</v>
      </c>
      <c r="B55" s="234">
        <v>668537915</v>
      </c>
      <c r="C55" s="234">
        <v>586372250</v>
      </c>
      <c r="D55" s="561"/>
      <c r="E55" s="230" t="s">
        <v>93</v>
      </c>
      <c r="F55" s="234">
        <v>1431750</v>
      </c>
      <c r="G55" s="236">
        <v>4845486</v>
      </c>
      <c r="H55" s="563"/>
      <c r="I55" s="562"/>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3"/>
      <c r="AO55" s="563"/>
      <c r="AP55" s="563"/>
      <c r="AQ55" s="563"/>
      <c r="AR55" s="563"/>
      <c r="AS55" s="563"/>
      <c r="AT55" s="563"/>
      <c r="AU55" s="563"/>
      <c r="AV55" s="563"/>
      <c r="AW55" s="563"/>
    </row>
    <row r="56" spans="1:49" s="564" customFormat="1" ht="13.5" x14ac:dyDescent="0.2">
      <c r="A56" s="238" t="s">
        <v>94</v>
      </c>
      <c r="B56" s="234">
        <v>-9452536282.5499992</v>
      </c>
      <c r="C56" s="234">
        <v>-7542304732</v>
      </c>
      <c r="D56" s="561"/>
      <c r="E56" s="230" t="s">
        <v>95</v>
      </c>
      <c r="F56" s="565">
        <v>0</v>
      </c>
      <c r="G56" s="567">
        <v>0</v>
      </c>
      <c r="H56" s="563"/>
      <c r="I56" s="563"/>
      <c r="J56" s="563"/>
      <c r="K56" s="563"/>
      <c r="L56" s="563"/>
      <c r="M56" s="563"/>
      <c r="N56" s="563"/>
      <c r="O56" s="563"/>
      <c r="P56" s="563"/>
      <c r="Q56" s="563"/>
      <c r="R56" s="563"/>
      <c r="S56" s="563"/>
      <c r="T56" s="563"/>
      <c r="U56" s="563"/>
      <c r="V56" s="563"/>
      <c r="W56" s="563"/>
      <c r="X56" s="563"/>
      <c r="Y56" s="563"/>
      <c r="Z56" s="563"/>
      <c r="AA56" s="563"/>
      <c r="AB56" s="563"/>
      <c r="AC56" s="563"/>
      <c r="AD56" s="563"/>
      <c r="AE56" s="563"/>
      <c r="AF56" s="563"/>
      <c r="AG56" s="563"/>
      <c r="AH56" s="563"/>
      <c r="AI56" s="563"/>
      <c r="AJ56" s="563"/>
      <c r="AK56" s="563"/>
      <c r="AL56" s="563"/>
      <c r="AM56" s="563"/>
      <c r="AN56" s="563"/>
      <c r="AO56" s="563"/>
      <c r="AP56" s="563"/>
      <c r="AQ56" s="563"/>
      <c r="AR56" s="563"/>
      <c r="AS56" s="563"/>
      <c r="AT56" s="563"/>
      <c r="AU56" s="563"/>
      <c r="AV56" s="563"/>
      <c r="AW56" s="563"/>
    </row>
    <row r="57" spans="1:49" s="190" customFormat="1" ht="13.5" x14ac:dyDescent="0.2">
      <c r="A57" s="238" t="s">
        <v>96</v>
      </c>
      <c r="B57" s="234">
        <v>4299800</v>
      </c>
      <c r="C57" s="234">
        <v>4299800</v>
      </c>
      <c r="D57" s="235"/>
      <c r="E57" s="227" t="s">
        <v>97</v>
      </c>
      <c r="F57" s="526">
        <f>+F51+F52+F53+F54+F55+F56</f>
        <v>20861779383</v>
      </c>
      <c r="G57" s="245">
        <f>+G51+G52+G53+G54+G55+G56</f>
        <v>20172117755</v>
      </c>
      <c r="H57" s="224"/>
      <c r="I57" s="237"/>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row>
    <row r="58" spans="1:49" s="190" customFormat="1" ht="15.75" customHeight="1" x14ac:dyDescent="0.2">
      <c r="A58" s="238" t="s">
        <v>98</v>
      </c>
      <c r="B58" s="565">
        <v>0</v>
      </c>
      <c r="C58" s="565">
        <v>0</v>
      </c>
      <c r="D58" s="235"/>
      <c r="E58" s="230"/>
      <c r="F58" s="235"/>
      <c r="G58" s="248"/>
      <c r="H58" s="218"/>
      <c r="I58" s="237"/>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row>
    <row r="59" spans="1:49" s="190" customFormat="1" ht="13.5" x14ac:dyDescent="0.2">
      <c r="A59" s="238" t="s">
        <v>99</v>
      </c>
      <c r="B59" s="234">
        <v>90813322</v>
      </c>
      <c r="C59" s="234">
        <v>90813322</v>
      </c>
      <c r="D59" s="235"/>
      <c r="E59" s="231" t="s">
        <v>100</v>
      </c>
      <c r="F59" s="249">
        <f>+F48+F57</f>
        <v>30187482334</v>
      </c>
      <c r="G59" s="250">
        <f>+G48+G57</f>
        <v>28808400820</v>
      </c>
      <c r="H59" s="237"/>
      <c r="I59" s="237"/>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row>
    <row r="60" spans="1:49" s="190" customFormat="1" ht="18" customHeight="1" x14ac:dyDescent="0.2">
      <c r="A60" s="238"/>
      <c r="B60" s="251"/>
      <c r="C60" s="251"/>
      <c r="D60" s="235"/>
      <c r="E60" s="230"/>
      <c r="F60" s="235"/>
      <c r="G60" s="248"/>
      <c r="H60" s="218"/>
      <c r="I60" s="237"/>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row>
    <row r="61" spans="1:49" s="190" customFormat="1" ht="17.25" customHeight="1" x14ac:dyDescent="0.2">
      <c r="A61" s="225" t="s">
        <v>101</v>
      </c>
      <c r="B61" s="244">
        <f>SUM(B51:B59)</f>
        <v>33408965826.450001</v>
      </c>
      <c r="C61" s="244">
        <f>SUM(C51:C59)</f>
        <v>32921768888</v>
      </c>
      <c r="D61" s="235"/>
      <c r="E61" s="222" t="s">
        <v>102</v>
      </c>
      <c r="F61" s="235"/>
      <c r="G61" s="248"/>
      <c r="H61" s="218"/>
      <c r="I61" s="237"/>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row>
    <row r="62" spans="1:49" s="190" customFormat="1" ht="29.25" customHeight="1" x14ac:dyDescent="0.2">
      <c r="A62" s="238"/>
      <c r="B62" s="242"/>
      <c r="C62" s="242"/>
      <c r="D62" s="235"/>
      <c r="E62" s="227" t="s">
        <v>103</v>
      </c>
      <c r="F62" s="249">
        <f>+F63+F64+F65</f>
        <v>72636328</v>
      </c>
      <c r="G62" s="250">
        <f>+G63+G64+G65</f>
        <v>5605800</v>
      </c>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row>
    <row r="63" spans="1:49" s="190" customFormat="1" ht="15.75" customHeight="1" x14ac:dyDescent="0.25">
      <c r="A63" s="229" t="s">
        <v>104</v>
      </c>
      <c r="B63" s="630">
        <f>+B48+B61</f>
        <v>37977899956.449997</v>
      </c>
      <c r="C63" s="630">
        <f>+C48+C61</f>
        <v>38571436946</v>
      </c>
      <c r="D63" s="235"/>
      <c r="E63" s="230" t="s">
        <v>105</v>
      </c>
      <c r="F63" s="569">
        <v>0</v>
      </c>
      <c r="G63" s="567">
        <v>0</v>
      </c>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row>
    <row r="64" spans="1:49" s="190" customFormat="1" ht="14.25" customHeight="1" x14ac:dyDescent="0.2">
      <c r="A64" s="238"/>
      <c r="B64" s="252"/>
      <c r="C64" s="253"/>
      <c r="D64" s="230"/>
      <c r="E64" s="230" t="s">
        <v>106</v>
      </c>
      <c r="F64" s="234">
        <v>72636328</v>
      </c>
      <c r="G64" s="236">
        <v>5605800</v>
      </c>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row>
    <row r="65" spans="1:49" s="190" customFormat="1" ht="15.75" customHeight="1" x14ac:dyDescent="0.2">
      <c r="A65" s="238"/>
      <c r="B65" s="254"/>
      <c r="C65" s="254"/>
      <c r="D65" s="230"/>
      <c r="E65" s="230" t="s">
        <v>107</v>
      </c>
      <c r="F65" s="565">
        <v>0</v>
      </c>
      <c r="G65" s="567">
        <v>0</v>
      </c>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row>
    <row r="66" spans="1:49" s="190" customFormat="1" ht="4.5" customHeight="1" x14ac:dyDescent="0.2">
      <c r="A66" s="238"/>
      <c r="B66" s="230"/>
      <c r="C66" s="230"/>
      <c r="D66" s="230"/>
      <c r="E66" s="230"/>
      <c r="F66" s="234"/>
      <c r="G66" s="255"/>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row>
    <row r="67" spans="1:49" s="190" customFormat="1" ht="24.75" customHeight="1" x14ac:dyDescent="0.2">
      <c r="A67" s="238"/>
      <c r="B67" s="256"/>
      <c r="C67" s="256"/>
      <c r="D67" s="230"/>
      <c r="E67" s="227" t="s">
        <v>108</v>
      </c>
      <c r="F67" s="526">
        <f>+F68+F69+F70+F71+F72</f>
        <v>7717781293.8599997</v>
      </c>
      <c r="G67" s="250">
        <f>+G68+G69+G70+G71+G72</f>
        <v>9757430326</v>
      </c>
      <c r="H67" s="218"/>
      <c r="I67" s="237"/>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row>
    <row r="68" spans="1:49" s="190" customFormat="1" ht="15" customHeight="1" x14ac:dyDescent="0.2">
      <c r="A68" s="238"/>
      <c r="B68" s="253"/>
      <c r="C68" s="253"/>
      <c r="D68" s="230"/>
      <c r="E68" s="230" t="s">
        <v>109</v>
      </c>
      <c r="F68" s="234">
        <v>-890240614.44000006</v>
      </c>
      <c r="G68" s="236">
        <v>612736699</v>
      </c>
      <c r="H68" s="218"/>
      <c r="I68" s="237"/>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row>
    <row r="69" spans="1:49" s="190" customFormat="1" ht="15" customHeight="1" x14ac:dyDescent="0.2">
      <c r="A69" s="238"/>
      <c r="B69" s="253"/>
      <c r="C69" s="253"/>
      <c r="D69" s="230"/>
      <c r="E69" s="230" t="s">
        <v>110</v>
      </c>
      <c r="F69" s="234">
        <f>-664675172.7-750861</f>
        <v>-665426033.70000005</v>
      </c>
      <c r="G69" s="236">
        <v>-126241547</v>
      </c>
      <c r="H69" s="218"/>
      <c r="I69" s="237"/>
      <c r="J69" s="218"/>
      <c r="K69" s="218"/>
      <c r="L69" s="218"/>
      <c r="M69" s="218"/>
      <c r="N69" s="218"/>
      <c r="O69" s="218"/>
      <c r="P69" s="218"/>
      <c r="Q69" s="218"/>
      <c r="R69" s="218"/>
      <c r="S69" s="218"/>
      <c r="T69" s="218"/>
      <c r="U69" s="218"/>
      <c r="V69" s="218"/>
      <c r="W69" s="218"/>
      <c r="X69" s="218"/>
      <c r="Y69" s="218"/>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row>
    <row r="70" spans="1:49" s="190" customFormat="1" ht="15" customHeight="1" x14ac:dyDescent="0.2">
      <c r="A70" s="238"/>
      <c r="B70" s="230"/>
      <c r="C70" s="230"/>
      <c r="D70" s="230"/>
      <c r="E70" s="230" t="s">
        <v>111</v>
      </c>
      <c r="F70" s="234">
        <v>9273447942</v>
      </c>
      <c r="G70" s="236">
        <v>9270935174</v>
      </c>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row>
    <row r="71" spans="1:49" s="190" customFormat="1" ht="15" customHeight="1" x14ac:dyDescent="0.2">
      <c r="A71" s="238"/>
      <c r="B71" s="230"/>
      <c r="C71" s="230"/>
      <c r="D71" s="230"/>
      <c r="E71" s="230" t="s">
        <v>112</v>
      </c>
      <c r="F71" s="565">
        <v>0</v>
      </c>
      <c r="G71" s="567">
        <v>0</v>
      </c>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row>
    <row r="72" spans="1:49" s="190" customFormat="1" ht="15" customHeight="1" x14ac:dyDescent="0.2">
      <c r="A72" s="238"/>
      <c r="B72" s="230"/>
      <c r="C72" s="230"/>
      <c r="D72" s="230"/>
      <c r="E72" s="230" t="s">
        <v>113</v>
      </c>
      <c r="F72" s="565">
        <v>0</v>
      </c>
      <c r="G72" s="567">
        <v>0</v>
      </c>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row>
    <row r="73" spans="1:49" s="190" customFormat="1" ht="0.75" customHeight="1" x14ac:dyDescent="0.2">
      <c r="A73" s="238"/>
      <c r="B73" s="230"/>
      <c r="C73" s="230"/>
      <c r="D73" s="230"/>
      <c r="E73" s="230"/>
      <c r="F73" s="257">
        <v>0</v>
      </c>
      <c r="G73" s="255"/>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row>
    <row r="74" spans="1:49" s="190" customFormat="1" ht="27" x14ac:dyDescent="0.2">
      <c r="A74" s="238"/>
      <c r="B74" s="230"/>
      <c r="C74" s="230"/>
      <c r="D74" s="230"/>
      <c r="E74" s="227" t="s">
        <v>114</v>
      </c>
      <c r="F74" s="570">
        <f>+F75+F76</f>
        <v>0</v>
      </c>
      <c r="G74" s="571">
        <f>+G75+G76</f>
        <v>0</v>
      </c>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row>
    <row r="75" spans="1:49" s="190" customFormat="1" ht="15" customHeight="1" x14ac:dyDescent="0.2">
      <c r="A75" s="238"/>
      <c r="B75" s="230"/>
      <c r="C75" s="230"/>
      <c r="D75" s="230"/>
      <c r="E75" s="230" t="s">
        <v>115</v>
      </c>
      <c r="F75" s="568">
        <v>0</v>
      </c>
      <c r="G75" s="567">
        <v>0</v>
      </c>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row>
    <row r="76" spans="1:49" s="190" customFormat="1" ht="15" customHeight="1" x14ac:dyDescent="0.2">
      <c r="A76" s="238"/>
      <c r="B76" s="230"/>
      <c r="C76" s="230"/>
      <c r="D76" s="230"/>
      <c r="E76" s="230" t="s">
        <v>116</v>
      </c>
      <c r="F76" s="568">
        <v>0</v>
      </c>
      <c r="G76" s="567">
        <v>0</v>
      </c>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row>
    <row r="77" spans="1:49" s="190" customFormat="1" ht="5.25" customHeight="1" x14ac:dyDescent="0.2">
      <c r="A77" s="238"/>
      <c r="B77" s="230"/>
      <c r="C77" s="230"/>
      <c r="D77" s="230"/>
      <c r="E77" s="230"/>
      <c r="F77" s="235"/>
      <c r="G77" s="24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row>
    <row r="78" spans="1:49" s="190" customFormat="1" ht="24" customHeight="1" x14ac:dyDescent="0.2">
      <c r="A78" s="238"/>
      <c r="B78" s="230"/>
      <c r="C78" s="230"/>
      <c r="D78" s="230"/>
      <c r="E78" s="231" t="s">
        <v>117</v>
      </c>
      <c r="F78" s="249">
        <f>+F62+F67+F74</f>
        <v>7790417621.8599997</v>
      </c>
      <c r="G78" s="250">
        <f>+G62+G67+G74</f>
        <v>9763036126</v>
      </c>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row>
    <row r="79" spans="1:49" s="190" customFormat="1" ht="5.25" customHeight="1" x14ac:dyDescent="0.2">
      <c r="A79" s="238"/>
      <c r="B79" s="230"/>
      <c r="C79" s="230"/>
      <c r="D79" s="230"/>
      <c r="E79" s="230"/>
      <c r="F79" s="224"/>
      <c r="G79" s="24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row>
    <row r="80" spans="1:49" s="190" customFormat="1" ht="27.75" customHeight="1" x14ac:dyDescent="0.2">
      <c r="A80" s="238"/>
      <c r="B80" s="230"/>
      <c r="C80" s="230"/>
      <c r="D80" s="230"/>
      <c r="E80" s="231" t="s">
        <v>118</v>
      </c>
      <c r="F80" s="630">
        <f>+F59+F78</f>
        <v>37977899955.860001</v>
      </c>
      <c r="G80" s="631">
        <f>+G59+G78</f>
        <v>38571436946</v>
      </c>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row>
    <row r="81" spans="1:7" ht="4.5" customHeight="1" x14ac:dyDescent="0.2">
      <c r="A81" s="238"/>
      <c r="B81" s="258"/>
      <c r="C81" s="258"/>
      <c r="D81" s="230"/>
      <c r="E81" s="259"/>
      <c r="F81" s="260"/>
      <c r="G81" s="261"/>
    </row>
    <row r="82" spans="1:7" ht="14.25" thickBot="1" x14ac:dyDescent="0.25">
      <c r="A82" s="262"/>
      <c r="B82" s="263"/>
      <c r="C82" s="263"/>
      <c r="D82" s="264"/>
      <c r="E82" s="265"/>
      <c r="F82" s="266"/>
      <c r="G82" s="267"/>
    </row>
    <row r="83" spans="1:7" s="213" customFormat="1" x14ac:dyDescent="0.2">
      <c r="B83" s="268"/>
      <c r="C83" s="268"/>
      <c r="F83" s="268"/>
      <c r="G83" s="268"/>
    </row>
    <row r="84" spans="1:7" s="213" customFormat="1" x14ac:dyDescent="0.2">
      <c r="B84" s="268"/>
      <c r="C84" s="268"/>
      <c r="F84" s="268"/>
      <c r="G84" s="268"/>
    </row>
    <row r="85" spans="1:7" s="213" customFormat="1" x14ac:dyDescent="0.2">
      <c r="B85" s="268"/>
      <c r="C85" s="268"/>
      <c r="F85" s="268"/>
      <c r="G85" s="268"/>
    </row>
    <row r="86" spans="1:7" s="213" customFormat="1" x14ac:dyDescent="0.2">
      <c r="A86" s="648" t="s">
        <v>588</v>
      </c>
      <c r="B86" s="648"/>
      <c r="C86" s="648"/>
      <c r="D86" s="648"/>
      <c r="E86" s="648"/>
      <c r="F86" s="648"/>
      <c r="G86" s="648"/>
    </row>
    <row r="87" spans="1:7" s="213" customFormat="1" ht="15" customHeight="1" x14ac:dyDescent="0.2">
      <c r="A87" s="648"/>
      <c r="B87" s="648"/>
      <c r="C87" s="648"/>
      <c r="D87" s="648"/>
      <c r="E87" s="648"/>
      <c r="F87" s="648"/>
      <c r="G87" s="648"/>
    </row>
    <row r="88" spans="1:7" s="213" customFormat="1" ht="16.5" x14ac:dyDescent="0.3">
      <c r="A88" s="648" t="s">
        <v>120</v>
      </c>
      <c r="B88" s="648"/>
      <c r="C88" s="648"/>
      <c r="D88" s="648"/>
      <c r="E88" s="648"/>
      <c r="F88" s="648"/>
      <c r="G88" s="648"/>
    </row>
    <row r="89" spans="1:7" s="213" customFormat="1" x14ac:dyDescent="0.2">
      <c r="B89" s="268"/>
      <c r="C89" s="268"/>
      <c r="F89" s="268"/>
      <c r="G89" s="268"/>
    </row>
    <row r="90" spans="1:7" s="213" customFormat="1" x14ac:dyDescent="0.2">
      <c r="B90" s="268"/>
      <c r="C90" s="268"/>
      <c r="F90" s="268"/>
      <c r="G90" s="268"/>
    </row>
    <row r="91" spans="1:7" s="213" customFormat="1" x14ac:dyDescent="0.2">
      <c r="B91" s="268"/>
      <c r="C91" s="268"/>
      <c r="F91" s="268"/>
      <c r="G91" s="268"/>
    </row>
    <row r="92" spans="1:7" s="213" customFormat="1" x14ac:dyDescent="0.2">
      <c r="B92" s="268"/>
      <c r="C92" s="268"/>
      <c r="F92" s="268"/>
      <c r="G92" s="268"/>
    </row>
    <row r="93" spans="1:7" s="213" customFormat="1" x14ac:dyDescent="0.2">
      <c r="B93" s="268"/>
      <c r="C93" s="268"/>
      <c r="F93" s="270"/>
      <c r="G93" s="270"/>
    </row>
    <row r="94" spans="1:7" s="213" customFormat="1" x14ac:dyDescent="0.2">
      <c r="B94" s="268"/>
      <c r="C94" s="268"/>
      <c r="F94" s="268"/>
      <c r="G94" s="268"/>
    </row>
    <row r="95" spans="1:7" s="213" customFormat="1" x14ac:dyDescent="0.2">
      <c r="B95" s="268"/>
      <c r="C95" s="268"/>
      <c r="F95" s="268"/>
      <c r="G95" s="268"/>
    </row>
    <row r="96" spans="1:7" s="213" customFormat="1" x14ac:dyDescent="0.2">
      <c r="B96" s="268"/>
      <c r="C96" s="268"/>
      <c r="F96" s="271"/>
      <c r="G96" s="271"/>
    </row>
    <row r="97" spans="2:7" s="213" customFormat="1" x14ac:dyDescent="0.2">
      <c r="B97" s="268"/>
      <c r="C97" s="268"/>
      <c r="F97" s="268"/>
      <c r="G97" s="268"/>
    </row>
    <row r="98" spans="2:7" s="213" customFormat="1" x14ac:dyDescent="0.2">
      <c r="B98" s="268"/>
      <c r="C98" s="268"/>
      <c r="F98" s="268"/>
      <c r="G98" s="268"/>
    </row>
    <row r="99" spans="2:7" s="213" customFormat="1" x14ac:dyDescent="0.2">
      <c r="B99" s="268"/>
      <c r="C99" s="268"/>
      <c r="F99" s="268"/>
      <c r="G99" s="268"/>
    </row>
    <row r="100" spans="2:7" s="213" customFormat="1" x14ac:dyDescent="0.2">
      <c r="B100" s="268"/>
      <c r="C100" s="268"/>
      <c r="F100" s="268"/>
      <c r="G100" s="268"/>
    </row>
    <row r="101" spans="2:7" s="213" customFormat="1" x14ac:dyDescent="0.2">
      <c r="B101" s="268"/>
      <c r="C101" s="268"/>
      <c r="F101" s="268"/>
      <c r="G101" s="268"/>
    </row>
    <row r="102" spans="2:7" s="213" customFormat="1" x14ac:dyDescent="0.2">
      <c r="B102" s="268"/>
      <c r="C102" s="268"/>
      <c r="F102" s="268"/>
      <c r="G102" s="268"/>
    </row>
    <row r="103" spans="2:7" s="213" customFormat="1" x14ac:dyDescent="0.2">
      <c r="B103" s="268"/>
      <c r="C103" s="268"/>
      <c r="F103" s="268"/>
      <c r="G103" s="268"/>
    </row>
    <row r="104" spans="2:7" s="213" customFormat="1" x14ac:dyDescent="0.2">
      <c r="B104" s="268"/>
      <c r="C104" s="268"/>
      <c r="F104" s="268"/>
      <c r="G104" s="268"/>
    </row>
    <row r="105" spans="2:7" s="213" customFormat="1" x14ac:dyDescent="0.2">
      <c r="B105" s="268"/>
      <c r="C105" s="268"/>
      <c r="F105" s="268"/>
      <c r="G105" s="268"/>
    </row>
    <row r="106" spans="2:7" s="213" customFormat="1" x14ac:dyDescent="0.2">
      <c r="B106" s="268"/>
      <c r="C106" s="268"/>
      <c r="F106" s="268"/>
      <c r="G106" s="268"/>
    </row>
    <row r="107" spans="2:7" s="213" customFormat="1" x14ac:dyDescent="0.2">
      <c r="B107" s="268"/>
      <c r="C107" s="268"/>
      <c r="F107" s="268"/>
      <c r="G107" s="268"/>
    </row>
    <row r="108" spans="2:7" s="213" customFormat="1" x14ac:dyDescent="0.2">
      <c r="B108" s="268"/>
      <c r="C108" s="268"/>
      <c r="F108" s="268"/>
      <c r="G108" s="268"/>
    </row>
    <row r="109" spans="2:7" s="213" customFormat="1" x14ac:dyDescent="0.2">
      <c r="B109" s="268"/>
      <c r="C109" s="268"/>
      <c r="F109" s="268"/>
      <c r="G109" s="268"/>
    </row>
    <row r="110" spans="2:7" s="213" customFormat="1" x14ac:dyDescent="0.2">
      <c r="B110" s="268"/>
      <c r="C110" s="268"/>
      <c r="F110" s="268"/>
      <c r="G110" s="268"/>
    </row>
    <row r="111" spans="2:7" s="213" customFormat="1" x14ac:dyDescent="0.2">
      <c r="B111" s="268"/>
      <c r="C111" s="268"/>
      <c r="F111" s="268"/>
      <c r="G111" s="268"/>
    </row>
    <row r="112" spans="2:7" s="213" customFormat="1" x14ac:dyDescent="0.2">
      <c r="B112" s="268"/>
      <c r="C112" s="268"/>
      <c r="F112" s="268"/>
      <c r="G112" s="268"/>
    </row>
    <row r="113" spans="2:7" s="213" customFormat="1" x14ac:dyDescent="0.2">
      <c r="B113" s="268"/>
      <c r="C113" s="268"/>
      <c r="F113" s="268"/>
      <c r="G113" s="268"/>
    </row>
    <row r="114" spans="2:7" s="213" customFormat="1" x14ac:dyDescent="0.2">
      <c r="B114" s="268"/>
      <c r="C114" s="268"/>
      <c r="F114" s="268"/>
      <c r="G114" s="268"/>
    </row>
    <row r="115" spans="2:7" s="213" customFormat="1" x14ac:dyDescent="0.2">
      <c r="B115" s="268"/>
      <c r="C115" s="268"/>
      <c r="F115" s="268"/>
      <c r="G115" s="268"/>
    </row>
    <row r="116" spans="2:7" s="213" customFormat="1" x14ac:dyDescent="0.2">
      <c r="B116" s="268"/>
      <c r="C116" s="268"/>
      <c r="F116" s="268"/>
      <c r="G116" s="268"/>
    </row>
    <row r="117" spans="2:7" s="213" customFormat="1" x14ac:dyDescent="0.2">
      <c r="B117" s="268"/>
      <c r="C117" s="268"/>
      <c r="F117" s="268"/>
      <c r="G117" s="268"/>
    </row>
    <row r="118" spans="2:7" s="213" customFormat="1" x14ac:dyDescent="0.2">
      <c r="B118" s="268"/>
      <c r="C118" s="268"/>
      <c r="F118" s="268"/>
      <c r="G118" s="268"/>
    </row>
    <row r="119" spans="2:7" s="213" customFormat="1" x14ac:dyDescent="0.2">
      <c r="B119" s="268"/>
      <c r="C119" s="268"/>
      <c r="F119" s="268"/>
      <c r="G119" s="268"/>
    </row>
    <row r="120" spans="2:7" s="213" customFormat="1" x14ac:dyDescent="0.2">
      <c r="B120" s="268"/>
      <c r="C120" s="268"/>
      <c r="F120" s="268"/>
      <c r="G120" s="268"/>
    </row>
    <row r="121" spans="2:7" s="213" customFormat="1" x14ac:dyDescent="0.2">
      <c r="B121" s="268"/>
      <c r="C121" s="268"/>
      <c r="F121" s="268"/>
      <c r="G121" s="268"/>
    </row>
    <row r="122" spans="2:7" s="213" customFormat="1" x14ac:dyDescent="0.2">
      <c r="B122" s="268"/>
      <c r="C122" s="268"/>
      <c r="F122" s="268"/>
      <c r="G122" s="268"/>
    </row>
    <row r="123" spans="2:7" s="213" customFormat="1" x14ac:dyDescent="0.2">
      <c r="B123" s="268"/>
      <c r="C123" s="268"/>
      <c r="F123" s="268"/>
      <c r="G123" s="268"/>
    </row>
    <row r="124" spans="2:7" s="213" customFormat="1" x14ac:dyDescent="0.2">
      <c r="B124" s="268"/>
      <c r="C124" s="268"/>
      <c r="F124" s="268"/>
      <c r="G124" s="268"/>
    </row>
    <row r="125" spans="2:7" s="213" customFormat="1" x14ac:dyDescent="0.2">
      <c r="B125" s="268"/>
      <c r="C125" s="268"/>
      <c r="F125" s="268"/>
      <c r="G125" s="268"/>
    </row>
    <row r="126" spans="2:7" s="213" customFormat="1" x14ac:dyDescent="0.2">
      <c r="B126" s="268"/>
      <c r="C126" s="268"/>
      <c r="F126" s="268"/>
      <c r="G126" s="268"/>
    </row>
    <row r="127" spans="2:7" s="213" customFormat="1" x14ac:dyDescent="0.2">
      <c r="B127" s="268"/>
      <c r="C127" s="268"/>
      <c r="F127" s="268"/>
      <c r="G127" s="268"/>
    </row>
    <row r="128" spans="2:7" s="213" customFormat="1" x14ac:dyDescent="0.2">
      <c r="B128" s="268"/>
      <c r="C128" s="268"/>
      <c r="F128" s="268"/>
      <c r="G128" s="268"/>
    </row>
    <row r="129" spans="2:7" s="213" customFormat="1" x14ac:dyDescent="0.2">
      <c r="B129" s="268"/>
      <c r="C129" s="268"/>
      <c r="F129" s="268"/>
      <c r="G129" s="268"/>
    </row>
    <row r="130" spans="2:7" s="213" customFormat="1" x14ac:dyDescent="0.2">
      <c r="B130" s="268"/>
      <c r="C130" s="268"/>
      <c r="F130" s="268"/>
      <c r="G130" s="268"/>
    </row>
    <row r="131" spans="2:7" s="213" customFormat="1" x14ac:dyDescent="0.2">
      <c r="B131" s="268"/>
      <c r="C131" s="268"/>
      <c r="F131" s="268"/>
      <c r="G131" s="268"/>
    </row>
    <row r="132" spans="2:7" s="213" customFormat="1" x14ac:dyDescent="0.2">
      <c r="B132" s="268"/>
      <c r="C132" s="268"/>
      <c r="F132" s="268"/>
      <c r="G132" s="268"/>
    </row>
    <row r="133" spans="2:7" s="213" customFormat="1" x14ac:dyDescent="0.2">
      <c r="B133" s="268"/>
      <c r="C133" s="268"/>
      <c r="F133" s="268"/>
      <c r="G133" s="268"/>
    </row>
    <row r="134" spans="2:7" s="213" customFormat="1" x14ac:dyDescent="0.2">
      <c r="B134" s="268"/>
      <c r="C134" s="268"/>
      <c r="F134" s="268"/>
      <c r="G134" s="268"/>
    </row>
    <row r="135" spans="2:7" s="213" customFormat="1" x14ac:dyDescent="0.2">
      <c r="B135" s="268"/>
      <c r="C135" s="268"/>
      <c r="F135" s="268"/>
      <c r="G135" s="268"/>
    </row>
    <row r="136" spans="2:7" s="213" customFormat="1" x14ac:dyDescent="0.2">
      <c r="B136" s="268"/>
      <c r="C136" s="268"/>
      <c r="F136" s="268"/>
      <c r="G136" s="268"/>
    </row>
    <row r="137" spans="2:7" s="213" customFormat="1" x14ac:dyDescent="0.2">
      <c r="B137" s="268"/>
      <c r="C137" s="268"/>
      <c r="F137" s="268"/>
      <c r="G137" s="268"/>
    </row>
    <row r="138" spans="2:7" s="213" customFormat="1" x14ac:dyDescent="0.2">
      <c r="B138" s="268"/>
      <c r="C138" s="268"/>
      <c r="F138" s="268"/>
      <c r="G138" s="268"/>
    </row>
    <row r="139" spans="2:7" s="213" customFormat="1" x14ac:dyDescent="0.2">
      <c r="B139" s="268"/>
      <c r="C139" s="268"/>
      <c r="F139" s="268"/>
      <c r="G139" s="268"/>
    </row>
    <row r="140" spans="2:7" s="213" customFormat="1" x14ac:dyDescent="0.2">
      <c r="B140" s="268"/>
      <c r="C140" s="268"/>
      <c r="F140" s="268"/>
      <c r="G140" s="268"/>
    </row>
    <row r="141" spans="2:7" s="213" customFormat="1" x14ac:dyDescent="0.2">
      <c r="B141" s="268"/>
      <c r="C141" s="268"/>
      <c r="F141" s="268"/>
      <c r="G141" s="268"/>
    </row>
    <row r="142" spans="2:7" s="213" customFormat="1" x14ac:dyDescent="0.2">
      <c r="B142" s="268"/>
      <c r="C142" s="268"/>
      <c r="F142" s="268"/>
      <c r="G142" s="268"/>
    </row>
    <row r="143" spans="2:7" s="213" customFormat="1" x14ac:dyDescent="0.2">
      <c r="B143" s="268"/>
      <c r="C143" s="268"/>
      <c r="F143" s="268"/>
      <c r="G143" s="268"/>
    </row>
    <row r="144" spans="2:7" s="213" customFormat="1" x14ac:dyDescent="0.2">
      <c r="B144" s="268"/>
      <c r="C144" s="268"/>
      <c r="F144" s="268"/>
      <c r="G144" s="268"/>
    </row>
    <row r="145" spans="2:7" s="213" customFormat="1" x14ac:dyDescent="0.2">
      <c r="B145" s="268"/>
      <c r="C145" s="268"/>
      <c r="F145" s="268"/>
      <c r="G145" s="268"/>
    </row>
    <row r="146" spans="2:7" s="213" customFormat="1" x14ac:dyDescent="0.2">
      <c r="B146" s="268"/>
      <c r="C146" s="268"/>
      <c r="F146" s="268"/>
      <c r="G146" s="268"/>
    </row>
    <row r="147" spans="2:7" s="213" customFormat="1" x14ac:dyDescent="0.2">
      <c r="B147" s="268"/>
      <c r="C147" s="268"/>
      <c r="F147" s="268"/>
      <c r="G147" s="268"/>
    </row>
    <row r="148" spans="2:7" s="213" customFormat="1" x14ac:dyDescent="0.2">
      <c r="B148" s="268"/>
      <c r="C148" s="268"/>
      <c r="F148" s="268"/>
      <c r="G148" s="268"/>
    </row>
    <row r="149" spans="2:7" s="213" customFormat="1" x14ac:dyDescent="0.2">
      <c r="B149" s="268"/>
      <c r="C149" s="268"/>
      <c r="F149" s="268"/>
      <c r="G149" s="268"/>
    </row>
    <row r="150" spans="2:7" s="213" customFormat="1" x14ac:dyDescent="0.2">
      <c r="B150" s="268"/>
      <c r="C150" s="268"/>
      <c r="F150" s="268"/>
      <c r="G150" s="268"/>
    </row>
    <row r="151" spans="2:7" s="213" customFormat="1" x14ac:dyDescent="0.2">
      <c r="B151" s="268"/>
      <c r="C151" s="268"/>
      <c r="F151" s="268"/>
      <c r="G151" s="268"/>
    </row>
    <row r="152" spans="2:7" s="213" customFormat="1" x14ac:dyDescent="0.2">
      <c r="B152" s="268"/>
      <c r="C152" s="268"/>
      <c r="F152" s="268"/>
      <c r="G152" s="268"/>
    </row>
    <row r="153" spans="2:7" s="213" customFormat="1" x14ac:dyDescent="0.2">
      <c r="B153" s="268"/>
      <c r="C153" s="268"/>
      <c r="F153" s="268"/>
      <c r="G153" s="268"/>
    </row>
    <row r="154" spans="2:7" s="213" customFormat="1" x14ac:dyDescent="0.2">
      <c r="B154" s="268"/>
      <c r="C154" s="268"/>
      <c r="F154" s="268"/>
      <c r="G154" s="268"/>
    </row>
    <row r="155" spans="2:7" s="213" customFormat="1" x14ac:dyDescent="0.2">
      <c r="B155" s="268"/>
      <c r="C155" s="268"/>
      <c r="F155" s="268"/>
      <c r="G155" s="268"/>
    </row>
    <row r="156" spans="2:7" s="213" customFormat="1" x14ac:dyDescent="0.2">
      <c r="B156" s="268"/>
      <c r="C156" s="268"/>
      <c r="F156" s="268"/>
      <c r="G156" s="268"/>
    </row>
    <row r="157" spans="2:7" s="213" customFormat="1" x14ac:dyDescent="0.2">
      <c r="B157" s="268"/>
      <c r="C157" s="268"/>
      <c r="F157" s="268"/>
      <c r="G157" s="268"/>
    </row>
    <row r="158" spans="2:7" s="213" customFormat="1" x14ac:dyDescent="0.2">
      <c r="B158" s="268"/>
      <c r="C158" s="268"/>
      <c r="F158" s="268"/>
      <c r="G158" s="268"/>
    </row>
    <row r="159" spans="2:7" s="213" customFormat="1" x14ac:dyDescent="0.2">
      <c r="B159" s="268"/>
      <c r="C159" s="268"/>
      <c r="F159" s="268"/>
      <c r="G159" s="268"/>
    </row>
    <row r="160" spans="2:7" s="213" customFormat="1" x14ac:dyDescent="0.2">
      <c r="B160" s="268"/>
      <c r="C160" s="268"/>
      <c r="F160" s="268"/>
      <c r="G160" s="268"/>
    </row>
    <row r="161" spans="2:7" s="213" customFormat="1" x14ac:dyDescent="0.2">
      <c r="B161" s="268"/>
      <c r="C161" s="268"/>
      <c r="F161" s="268"/>
      <c r="G161" s="268"/>
    </row>
    <row r="162" spans="2:7" s="213" customFormat="1" x14ac:dyDescent="0.2">
      <c r="B162" s="268"/>
      <c r="C162" s="268"/>
      <c r="F162" s="268"/>
      <c r="G162" s="268"/>
    </row>
    <row r="163" spans="2:7" s="213" customFormat="1" x14ac:dyDescent="0.2">
      <c r="B163" s="268"/>
      <c r="C163" s="268"/>
      <c r="F163" s="268"/>
      <c r="G163" s="268"/>
    </row>
    <row r="164" spans="2:7" s="213" customFormat="1" x14ac:dyDescent="0.2">
      <c r="B164" s="268"/>
      <c r="C164" s="268"/>
      <c r="F164" s="268"/>
      <c r="G164" s="268"/>
    </row>
    <row r="165" spans="2:7" s="213" customFormat="1" x14ac:dyDescent="0.2">
      <c r="B165" s="268"/>
      <c r="C165" s="268"/>
      <c r="F165" s="268"/>
      <c r="G165" s="268"/>
    </row>
    <row r="166" spans="2:7" s="213" customFormat="1" x14ac:dyDescent="0.2">
      <c r="B166" s="268"/>
      <c r="C166" s="268"/>
      <c r="F166" s="268"/>
      <c r="G166" s="268"/>
    </row>
    <row r="167" spans="2:7" s="213" customFormat="1" x14ac:dyDescent="0.2">
      <c r="B167" s="268"/>
      <c r="C167" s="268"/>
      <c r="F167" s="268"/>
      <c r="G167" s="268"/>
    </row>
    <row r="168" spans="2:7" s="213" customFormat="1" x14ac:dyDescent="0.2">
      <c r="B168" s="268"/>
      <c r="C168" s="268"/>
      <c r="F168" s="268"/>
      <c r="G168" s="268"/>
    </row>
    <row r="169" spans="2:7" s="213" customFormat="1" x14ac:dyDescent="0.2">
      <c r="B169" s="268"/>
      <c r="C169" s="268"/>
      <c r="F169" s="268"/>
      <c r="G169" s="268"/>
    </row>
    <row r="170" spans="2:7" s="213" customFormat="1" x14ac:dyDescent="0.2">
      <c r="B170" s="268"/>
      <c r="C170" s="268"/>
      <c r="F170" s="268"/>
      <c r="G170" s="268"/>
    </row>
    <row r="171" spans="2:7" s="213" customFormat="1" x14ac:dyDescent="0.2">
      <c r="B171" s="268"/>
      <c r="C171" s="268"/>
      <c r="F171" s="268"/>
      <c r="G171" s="268"/>
    </row>
    <row r="172" spans="2:7" s="213" customFormat="1" x14ac:dyDescent="0.2">
      <c r="B172" s="268"/>
      <c r="C172" s="268"/>
      <c r="F172" s="268"/>
      <c r="G172" s="268"/>
    </row>
    <row r="173" spans="2:7" s="213" customFormat="1" x14ac:dyDescent="0.2">
      <c r="B173" s="268"/>
      <c r="C173" s="268"/>
      <c r="F173" s="268"/>
      <c r="G173" s="268"/>
    </row>
    <row r="174" spans="2:7" s="213" customFormat="1" x14ac:dyDescent="0.2">
      <c r="B174" s="268"/>
      <c r="C174" s="268"/>
      <c r="F174" s="268"/>
      <c r="G174" s="268"/>
    </row>
    <row r="175" spans="2:7" s="213" customFormat="1" x14ac:dyDescent="0.2">
      <c r="B175" s="268"/>
      <c r="C175" s="268"/>
      <c r="F175" s="268"/>
      <c r="G175" s="268"/>
    </row>
    <row r="176" spans="2:7" s="213" customFormat="1" x14ac:dyDescent="0.2">
      <c r="B176" s="268"/>
      <c r="C176" s="268"/>
      <c r="F176" s="268"/>
      <c r="G176" s="268"/>
    </row>
    <row r="177" spans="2:7" s="213" customFormat="1" x14ac:dyDescent="0.2">
      <c r="B177" s="268"/>
      <c r="C177" s="268"/>
      <c r="F177" s="268"/>
      <c r="G177" s="268"/>
    </row>
    <row r="178" spans="2:7" s="213" customFormat="1" x14ac:dyDescent="0.2">
      <c r="B178" s="268"/>
      <c r="C178" s="268"/>
      <c r="F178" s="268"/>
      <c r="G178" s="268"/>
    </row>
    <row r="179" spans="2:7" s="213" customFormat="1" x14ac:dyDescent="0.2">
      <c r="B179" s="268"/>
      <c r="C179" s="268"/>
      <c r="F179" s="268"/>
      <c r="G179" s="268"/>
    </row>
    <row r="180" spans="2:7" s="213" customFormat="1" x14ac:dyDescent="0.2">
      <c r="B180" s="268"/>
      <c r="C180" s="268"/>
      <c r="F180" s="268"/>
      <c r="G180" s="268"/>
    </row>
    <row r="181" spans="2:7" s="213" customFormat="1" x14ac:dyDescent="0.2">
      <c r="B181" s="268"/>
      <c r="C181" s="268"/>
      <c r="F181" s="268"/>
      <c r="G181" s="268"/>
    </row>
    <row r="182" spans="2:7" s="213" customFormat="1" x14ac:dyDescent="0.2">
      <c r="B182" s="268"/>
      <c r="C182" s="268"/>
      <c r="F182" s="268"/>
      <c r="G182" s="268"/>
    </row>
    <row r="183" spans="2:7" s="213" customFormat="1" x14ac:dyDescent="0.2">
      <c r="B183" s="268"/>
      <c r="C183" s="268"/>
      <c r="F183" s="268"/>
      <c r="G183" s="268"/>
    </row>
    <row r="184" spans="2:7" s="213" customFormat="1" x14ac:dyDescent="0.2">
      <c r="B184" s="268"/>
      <c r="C184" s="268"/>
      <c r="F184" s="268"/>
      <c r="G184" s="268"/>
    </row>
    <row r="185" spans="2:7" s="213" customFormat="1" x14ac:dyDescent="0.2">
      <c r="B185" s="268"/>
      <c r="C185" s="268"/>
      <c r="F185" s="268"/>
      <c r="G185" s="268"/>
    </row>
    <row r="186" spans="2:7" s="213" customFormat="1" x14ac:dyDescent="0.2">
      <c r="B186" s="268"/>
      <c r="C186" s="268"/>
      <c r="F186" s="268"/>
      <c r="G186" s="268"/>
    </row>
    <row r="187" spans="2:7" s="213" customFormat="1" x14ac:dyDescent="0.2">
      <c r="B187" s="268"/>
      <c r="C187" s="268"/>
      <c r="F187" s="268"/>
      <c r="G187" s="268"/>
    </row>
    <row r="188" spans="2:7" s="213" customFormat="1" x14ac:dyDescent="0.2">
      <c r="B188" s="268"/>
      <c r="C188" s="268"/>
      <c r="F188" s="268"/>
      <c r="G188" s="268"/>
    </row>
    <row r="189" spans="2:7" s="213" customFormat="1" x14ac:dyDescent="0.2">
      <c r="B189" s="268"/>
      <c r="C189" s="268"/>
      <c r="F189" s="268"/>
      <c r="G189" s="268"/>
    </row>
    <row r="190" spans="2:7" s="213" customFormat="1" x14ac:dyDescent="0.2">
      <c r="B190" s="268"/>
      <c r="C190" s="268"/>
      <c r="F190" s="268"/>
      <c r="G190" s="268"/>
    </row>
    <row r="191" spans="2:7" s="213" customFormat="1" x14ac:dyDescent="0.2">
      <c r="B191" s="268"/>
      <c r="C191" s="268"/>
      <c r="F191" s="268"/>
      <c r="G191" s="268"/>
    </row>
    <row r="192" spans="2:7" s="213" customFormat="1" x14ac:dyDescent="0.2">
      <c r="B192" s="268"/>
      <c r="C192" s="268"/>
      <c r="F192" s="268"/>
      <c r="G192" s="268"/>
    </row>
    <row r="193" spans="2:7" s="213" customFormat="1" x14ac:dyDescent="0.2">
      <c r="B193" s="268"/>
      <c r="C193" s="268"/>
      <c r="F193" s="268"/>
      <c r="G193" s="268"/>
    </row>
    <row r="194" spans="2:7" s="213" customFormat="1" x14ac:dyDescent="0.2">
      <c r="B194" s="268"/>
      <c r="C194" s="268"/>
      <c r="F194" s="268"/>
      <c r="G194" s="268"/>
    </row>
    <row r="195" spans="2:7" s="213" customFormat="1" x14ac:dyDescent="0.2">
      <c r="B195" s="268"/>
      <c r="C195" s="268"/>
      <c r="F195" s="268"/>
      <c r="G195" s="268"/>
    </row>
    <row r="196" spans="2:7" s="213" customFormat="1" x14ac:dyDescent="0.2">
      <c r="B196" s="268"/>
      <c r="C196" s="268"/>
      <c r="F196" s="268"/>
      <c r="G196" s="268"/>
    </row>
    <row r="197" spans="2:7" s="213" customFormat="1" x14ac:dyDescent="0.2">
      <c r="B197" s="268"/>
      <c r="C197" s="268"/>
      <c r="F197" s="268"/>
      <c r="G197" s="268"/>
    </row>
    <row r="198" spans="2:7" s="213" customFormat="1" x14ac:dyDescent="0.2">
      <c r="B198" s="268"/>
      <c r="C198" s="268"/>
      <c r="F198" s="268"/>
      <c r="G198" s="268"/>
    </row>
    <row r="199" spans="2:7" s="213" customFormat="1" x14ac:dyDescent="0.2">
      <c r="B199" s="268"/>
      <c r="C199" s="268"/>
      <c r="F199" s="268"/>
      <c r="G199" s="268"/>
    </row>
    <row r="200" spans="2:7" s="213" customFormat="1" x14ac:dyDescent="0.2">
      <c r="B200" s="268"/>
      <c r="C200" s="268"/>
      <c r="F200" s="268"/>
      <c r="G200" s="268"/>
    </row>
    <row r="201" spans="2:7" s="213" customFormat="1" x14ac:dyDescent="0.2">
      <c r="B201" s="268"/>
      <c r="C201" s="268"/>
      <c r="F201" s="268"/>
      <c r="G201" s="268"/>
    </row>
    <row r="202" spans="2:7" s="213" customFormat="1" x14ac:dyDescent="0.2">
      <c r="B202" s="268"/>
      <c r="C202" s="268"/>
      <c r="F202" s="268"/>
      <c r="G202" s="268"/>
    </row>
    <row r="203" spans="2:7" s="213" customFormat="1" x14ac:dyDescent="0.2">
      <c r="B203" s="268"/>
      <c r="C203" s="268"/>
      <c r="F203" s="268"/>
      <c r="G203" s="268"/>
    </row>
    <row r="204" spans="2:7" s="213" customFormat="1" x14ac:dyDescent="0.2">
      <c r="B204" s="268"/>
      <c r="C204" s="268"/>
      <c r="F204" s="268"/>
      <c r="G204" s="268"/>
    </row>
    <row r="205" spans="2:7" s="213" customFormat="1" x14ac:dyDescent="0.2">
      <c r="B205" s="268"/>
      <c r="C205" s="268"/>
      <c r="F205" s="268"/>
      <c r="G205" s="268"/>
    </row>
    <row r="206" spans="2:7" s="213" customFormat="1" x14ac:dyDescent="0.2">
      <c r="B206" s="268"/>
      <c r="C206" s="268"/>
      <c r="F206" s="268"/>
      <c r="G206" s="268"/>
    </row>
    <row r="207" spans="2:7" s="213" customFormat="1" x14ac:dyDescent="0.2">
      <c r="B207" s="268"/>
      <c r="C207" s="268"/>
      <c r="F207" s="268"/>
      <c r="G207" s="268"/>
    </row>
    <row r="208" spans="2:7" s="213" customFormat="1" x14ac:dyDescent="0.2">
      <c r="B208" s="268"/>
      <c r="C208" s="268"/>
      <c r="F208" s="268"/>
      <c r="G208" s="268"/>
    </row>
    <row r="209" spans="2:7" s="213" customFormat="1" x14ac:dyDescent="0.2">
      <c r="B209" s="268"/>
      <c r="C209" s="268"/>
      <c r="F209" s="268"/>
      <c r="G209" s="268"/>
    </row>
    <row r="210" spans="2:7" s="213" customFormat="1" x14ac:dyDescent="0.2">
      <c r="B210" s="268"/>
      <c r="C210" s="268"/>
      <c r="F210" s="268"/>
      <c r="G210" s="268"/>
    </row>
    <row r="211" spans="2:7" s="213" customFormat="1" x14ac:dyDescent="0.2">
      <c r="B211" s="268"/>
      <c r="C211" s="268"/>
      <c r="F211" s="268"/>
      <c r="G211" s="268"/>
    </row>
    <row r="212" spans="2:7" s="213" customFormat="1" x14ac:dyDescent="0.2">
      <c r="B212" s="268"/>
      <c r="C212" s="268"/>
      <c r="F212" s="268"/>
      <c r="G212" s="268"/>
    </row>
    <row r="213" spans="2:7" s="213" customFormat="1" x14ac:dyDescent="0.2">
      <c r="B213" s="268"/>
      <c r="C213" s="268"/>
      <c r="F213" s="268"/>
      <c r="G213" s="268"/>
    </row>
    <row r="214" spans="2:7" s="213" customFormat="1" x14ac:dyDescent="0.2">
      <c r="B214" s="268"/>
      <c r="C214" s="268"/>
      <c r="F214" s="268"/>
      <c r="G214" s="268"/>
    </row>
    <row r="215" spans="2:7" s="213" customFormat="1" x14ac:dyDescent="0.2">
      <c r="B215" s="268"/>
      <c r="C215" s="268"/>
      <c r="F215" s="268"/>
      <c r="G215" s="268"/>
    </row>
    <row r="216" spans="2:7" s="213" customFormat="1" x14ac:dyDescent="0.2">
      <c r="B216" s="268"/>
      <c r="C216" s="268"/>
      <c r="F216" s="268"/>
      <c r="G216" s="268"/>
    </row>
    <row r="217" spans="2:7" s="213" customFormat="1" x14ac:dyDescent="0.2">
      <c r="B217" s="268"/>
      <c r="C217" s="268"/>
      <c r="F217" s="268"/>
      <c r="G217" s="268"/>
    </row>
    <row r="218" spans="2:7" s="213" customFormat="1" x14ac:dyDescent="0.2">
      <c r="B218" s="268"/>
      <c r="C218" s="268"/>
      <c r="F218" s="268"/>
      <c r="G218" s="268"/>
    </row>
    <row r="219" spans="2:7" s="213" customFormat="1" x14ac:dyDescent="0.2">
      <c r="B219" s="268"/>
      <c r="C219" s="268"/>
      <c r="F219" s="268"/>
      <c r="G219" s="268"/>
    </row>
    <row r="220" spans="2:7" s="213" customFormat="1" x14ac:dyDescent="0.2">
      <c r="B220" s="268"/>
      <c r="C220" s="268"/>
      <c r="F220" s="268"/>
      <c r="G220" s="268"/>
    </row>
    <row r="221" spans="2:7" s="213" customFormat="1" x14ac:dyDescent="0.2">
      <c r="B221" s="268"/>
      <c r="C221" s="268"/>
      <c r="F221" s="268"/>
      <c r="G221" s="268"/>
    </row>
    <row r="222" spans="2:7" s="213" customFormat="1" x14ac:dyDescent="0.2">
      <c r="B222" s="268"/>
      <c r="C222" s="268"/>
      <c r="F222" s="268"/>
      <c r="G222" s="268"/>
    </row>
    <row r="223" spans="2:7" s="213" customFormat="1" x14ac:dyDescent="0.2">
      <c r="B223" s="268"/>
      <c r="C223" s="268"/>
      <c r="F223" s="268"/>
      <c r="G223" s="268"/>
    </row>
    <row r="224" spans="2:7" s="213" customFormat="1" x14ac:dyDescent="0.2">
      <c r="B224" s="268"/>
      <c r="C224" s="268"/>
      <c r="F224" s="268"/>
      <c r="G224" s="268"/>
    </row>
    <row r="225" spans="2:7" s="213" customFormat="1" x14ac:dyDescent="0.2">
      <c r="B225" s="268"/>
      <c r="C225" s="268"/>
      <c r="F225" s="268"/>
      <c r="G225" s="268"/>
    </row>
    <row r="226" spans="2:7" s="213" customFormat="1" x14ac:dyDescent="0.2">
      <c r="B226" s="268"/>
      <c r="C226" s="268"/>
      <c r="F226" s="268"/>
      <c r="G226" s="268"/>
    </row>
    <row r="227" spans="2:7" s="213" customFormat="1" x14ac:dyDescent="0.2">
      <c r="B227" s="268"/>
      <c r="C227" s="268"/>
      <c r="F227" s="268"/>
      <c r="G227" s="268"/>
    </row>
    <row r="228" spans="2:7" s="213" customFormat="1" x14ac:dyDescent="0.2">
      <c r="B228" s="268"/>
      <c r="C228" s="268"/>
      <c r="F228" s="268"/>
      <c r="G228" s="268"/>
    </row>
    <row r="229" spans="2:7" s="213" customFormat="1" x14ac:dyDescent="0.2">
      <c r="B229" s="268"/>
      <c r="C229" s="268"/>
      <c r="F229" s="268"/>
      <c r="G229" s="268"/>
    </row>
    <row r="230" spans="2:7" s="213" customFormat="1" x14ac:dyDescent="0.2">
      <c r="B230" s="268"/>
      <c r="C230" s="268"/>
      <c r="F230" s="268"/>
      <c r="G230" s="268"/>
    </row>
    <row r="231" spans="2:7" s="213" customFormat="1" x14ac:dyDescent="0.2">
      <c r="B231" s="268"/>
      <c r="C231" s="268"/>
      <c r="F231" s="268"/>
      <c r="G231" s="268"/>
    </row>
    <row r="232" spans="2:7" s="213" customFormat="1" x14ac:dyDescent="0.2">
      <c r="B232" s="268"/>
      <c r="C232" s="268"/>
      <c r="F232" s="268"/>
      <c r="G232" s="268"/>
    </row>
    <row r="233" spans="2:7" s="213" customFormat="1" x14ac:dyDescent="0.2">
      <c r="B233" s="268"/>
      <c r="C233" s="268"/>
      <c r="F233" s="268"/>
      <c r="G233" s="268"/>
    </row>
    <row r="234" spans="2:7" s="213" customFormat="1" x14ac:dyDescent="0.2">
      <c r="B234" s="268"/>
      <c r="C234" s="268"/>
      <c r="F234" s="268"/>
      <c r="G234" s="268"/>
    </row>
    <row r="235" spans="2:7" s="213" customFormat="1" x14ac:dyDescent="0.2">
      <c r="B235" s="268"/>
      <c r="C235" s="268"/>
      <c r="F235" s="268"/>
      <c r="G235" s="268"/>
    </row>
    <row r="236" spans="2:7" s="213" customFormat="1" x14ac:dyDescent="0.2">
      <c r="B236" s="268"/>
      <c r="C236" s="268"/>
      <c r="F236" s="268"/>
      <c r="G236" s="268"/>
    </row>
    <row r="237" spans="2:7" s="213" customFormat="1" x14ac:dyDescent="0.2">
      <c r="B237" s="268"/>
      <c r="C237" s="268"/>
      <c r="F237" s="268"/>
      <c r="G237" s="268"/>
    </row>
    <row r="238" spans="2:7" s="213" customFormat="1" x14ac:dyDescent="0.2">
      <c r="B238" s="268"/>
      <c r="C238" s="268"/>
      <c r="F238" s="268"/>
      <c r="G238" s="268"/>
    </row>
    <row r="239" spans="2:7" s="213" customFormat="1" x14ac:dyDescent="0.2">
      <c r="B239" s="268"/>
      <c r="C239" s="268"/>
      <c r="F239" s="268"/>
      <c r="G239" s="268"/>
    </row>
    <row r="240" spans="2:7" s="213" customFormat="1" x14ac:dyDescent="0.2">
      <c r="B240" s="268"/>
      <c r="C240" s="268"/>
      <c r="F240" s="268"/>
      <c r="G240" s="268"/>
    </row>
    <row r="241" spans="2:7" s="213" customFormat="1" x14ac:dyDescent="0.2">
      <c r="B241" s="268"/>
      <c r="C241" s="268"/>
      <c r="F241" s="268"/>
      <c r="G241" s="268"/>
    </row>
    <row r="242" spans="2:7" s="213" customFormat="1" x14ac:dyDescent="0.2">
      <c r="B242" s="268"/>
      <c r="C242" s="268"/>
      <c r="F242" s="268"/>
      <c r="G242" s="268"/>
    </row>
    <row r="243" spans="2:7" s="213" customFormat="1" x14ac:dyDescent="0.2">
      <c r="B243" s="268"/>
      <c r="C243" s="268"/>
      <c r="F243" s="268"/>
      <c r="G243" s="268"/>
    </row>
    <row r="244" spans="2:7" s="213" customFormat="1" x14ac:dyDescent="0.2">
      <c r="B244" s="268"/>
      <c r="C244" s="268"/>
      <c r="F244" s="268"/>
      <c r="G244" s="268"/>
    </row>
    <row r="245" spans="2:7" s="213" customFormat="1" x14ac:dyDescent="0.2">
      <c r="B245" s="268"/>
      <c r="C245" s="268"/>
      <c r="F245" s="268"/>
      <c r="G245" s="268"/>
    </row>
    <row r="246" spans="2:7" s="213" customFormat="1" x14ac:dyDescent="0.2">
      <c r="B246" s="268"/>
      <c r="C246" s="268"/>
      <c r="F246" s="268"/>
      <c r="G246" s="268"/>
    </row>
    <row r="247" spans="2:7" s="213" customFormat="1" x14ac:dyDescent="0.2">
      <c r="B247" s="268"/>
      <c r="C247" s="268"/>
      <c r="F247" s="268"/>
      <c r="G247" s="268"/>
    </row>
    <row r="248" spans="2:7" s="213" customFormat="1" x14ac:dyDescent="0.2">
      <c r="B248" s="268"/>
      <c r="C248" s="268"/>
      <c r="F248" s="268"/>
      <c r="G248" s="268"/>
    </row>
    <row r="249" spans="2:7" s="213" customFormat="1" x14ac:dyDescent="0.2">
      <c r="B249" s="268"/>
      <c r="C249" s="268"/>
      <c r="F249" s="268"/>
      <c r="G249" s="268"/>
    </row>
    <row r="250" spans="2:7" s="213" customFormat="1" x14ac:dyDescent="0.2">
      <c r="B250" s="268"/>
      <c r="C250" s="268"/>
      <c r="F250" s="268"/>
      <c r="G250" s="268"/>
    </row>
    <row r="251" spans="2:7" s="213" customFormat="1" x14ac:dyDescent="0.2">
      <c r="B251" s="268"/>
      <c r="C251" s="268"/>
      <c r="F251" s="268"/>
      <c r="G251" s="268"/>
    </row>
    <row r="252" spans="2:7" s="213" customFormat="1" x14ac:dyDescent="0.2">
      <c r="B252" s="268"/>
      <c r="C252" s="268"/>
      <c r="F252" s="268"/>
      <c r="G252" s="268"/>
    </row>
    <row r="253" spans="2:7" s="213" customFormat="1" x14ac:dyDescent="0.2">
      <c r="B253" s="268"/>
      <c r="C253" s="268"/>
      <c r="F253" s="268"/>
      <c r="G253" s="268"/>
    </row>
    <row r="254" spans="2:7" s="213" customFormat="1" x14ac:dyDescent="0.2">
      <c r="B254" s="268"/>
      <c r="C254" s="268"/>
      <c r="F254" s="268"/>
      <c r="G254" s="268"/>
    </row>
    <row r="255" spans="2:7" s="213" customFormat="1" x14ac:dyDescent="0.2">
      <c r="B255" s="268"/>
      <c r="C255" s="268"/>
      <c r="F255" s="268"/>
      <c r="G255" s="268"/>
    </row>
    <row r="256" spans="2:7" s="213" customFormat="1" x14ac:dyDescent="0.2">
      <c r="B256" s="268"/>
      <c r="C256" s="268"/>
      <c r="F256" s="268"/>
      <c r="G256" s="268"/>
    </row>
    <row r="257" spans="2:7" s="213" customFormat="1" x14ac:dyDescent="0.2">
      <c r="B257" s="268"/>
      <c r="C257" s="268"/>
      <c r="F257" s="268"/>
      <c r="G257" s="268"/>
    </row>
    <row r="258" spans="2:7" s="213" customFormat="1" x14ac:dyDescent="0.2">
      <c r="B258" s="268"/>
      <c r="C258" s="268"/>
      <c r="F258" s="268"/>
      <c r="G258" s="268"/>
    </row>
    <row r="259" spans="2:7" s="213" customFormat="1" x14ac:dyDescent="0.2">
      <c r="B259" s="268"/>
      <c r="C259" s="268"/>
      <c r="F259" s="268"/>
      <c r="G259" s="268"/>
    </row>
    <row r="260" spans="2:7" s="213" customFormat="1" x14ac:dyDescent="0.2">
      <c r="B260" s="268"/>
      <c r="C260" s="268"/>
      <c r="F260" s="268"/>
      <c r="G260" s="268"/>
    </row>
    <row r="261" spans="2:7" s="213" customFormat="1" x14ac:dyDescent="0.2">
      <c r="B261" s="268"/>
      <c r="C261" s="268"/>
      <c r="F261" s="268"/>
      <c r="G261" s="268"/>
    </row>
    <row r="262" spans="2:7" s="213" customFormat="1" x14ac:dyDescent="0.2">
      <c r="B262" s="268"/>
      <c r="C262" s="268"/>
      <c r="F262" s="268"/>
      <c r="G262" s="268"/>
    </row>
    <row r="263" spans="2:7" s="213" customFormat="1" x14ac:dyDescent="0.2">
      <c r="B263" s="268"/>
      <c r="C263" s="268"/>
      <c r="F263" s="268"/>
      <c r="G263" s="268"/>
    </row>
    <row r="264" spans="2:7" s="213" customFormat="1" x14ac:dyDescent="0.2">
      <c r="B264" s="268"/>
      <c r="C264" s="268"/>
      <c r="F264" s="268"/>
      <c r="G264" s="268"/>
    </row>
    <row r="265" spans="2:7" s="213" customFormat="1" x14ac:dyDescent="0.2">
      <c r="B265" s="268"/>
      <c r="C265" s="268"/>
      <c r="F265" s="268"/>
      <c r="G265" s="268"/>
    </row>
    <row r="266" spans="2:7" s="213" customFormat="1" x14ac:dyDescent="0.2">
      <c r="B266" s="268"/>
      <c r="C266" s="268"/>
      <c r="F266" s="268"/>
      <c r="G266" s="268"/>
    </row>
    <row r="267" spans="2:7" s="213" customFormat="1" x14ac:dyDescent="0.2">
      <c r="B267" s="268"/>
      <c r="C267" s="268"/>
      <c r="F267" s="268"/>
      <c r="G267" s="268"/>
    </row>
    <row r="268" spans="2:7" s="213" customFormat="1" x14ac:dyDescent="0.2">
      <c r="B268" s="268"/>
      <c r="C268" s="268"/>
      <c r="F268" s="268"/>
      <c r="G268" s="268"/>
    </row>
    <row r="269" spans="2:7" s="213" customFormat="1" x14ac:dyDescent="0.2">
      <c r="B269" s="268"/>
      <c r="C269" s="268"/>
      <c r="F269" s="268"/>
      <c r="G269" s="268"/>
    </row>
    <row r="270" spans="2:7" s="213" customFormat="1" x14ac:dyDescent="0.2">
      <c r="B270" s="268"/>
      <c r="C270" s="268"/>
      <c r="F270" s="268"/>
      <c r="G270" s="268"/>
    </row>
    <row r="271" spans="2:7" s="213" customFormat="1" x14ac:dyDescent="0.2">
      <c r="B271" s="268"/>
      <c r="C271" s="268"/>
      <c r="F271" s="268"/>
      <c r="G271" s="268"/>
    </row>
    <row r="272" spans="2:7" s="213" customFormat="1" x14ac:dyDescent="0.2">
      <c r="B272" s="268"/>
      <c r="C272" s="268"/>
      <c r="F272" s="268"/>
      <c r="G272" s="268"/>
    </row>
    <row r="273" spans="2:7" s="213" customFormat="1" x14ac:dyDescent="0.2">
      <c r="B273" s="268"/>
      <c r="C273" s="268"/>
      <c r="F273" s="268"/>
      <c r="G273" s="268"/>
    </row>
    <row r="274" spans="2:7" s="213" customFormat="1" x14ac:dyDescent="0.2">
      <c r="B274" s="268"/>
      <c r="C274" s="268"/>
      <c r="F274" s="268"/>
      <c r="G274" s="268"/>
    </row>
    <row r="275" spans="2:7" s="213" customFormat="1" x14ac:dyDescent="0.2">
      <c r="B275" s="268"/>
      <c r="C275" s="268"/>
      <c r="F275" s="268"/>
      <c r="G275" s="268"/>
    </row>
    <row r="276" spans="2:7" s="213" customFormat="1" x14ac:dyDescent="0.2">
      <c r="B276" s="268"/>
      <c r="C276" s="268"/>
      <c r="F276" s="268"/>
      <c r="G276" s="268"/>
    </row>
    <row r="277" spans="2:7" s="213" customFormat="1" x14ac:dyDescent="0.2">
      <c r="B277" s="268"/>
      <c r="C277" s="268"/>
      <c r="F277" s="268"/>
      <c r="G277" s="268"/>
    </row>
    <row r="278" spans="2:7" s="213" customFormat="1" x14ac:dyDescent="0.2">
      <c r="B278" s="268"/>
      <c r="C278" s="268"/>
      <c r="F278" s="268"/>
      <c r="G278" s="268"/>
    </row>
    <row r="279" spans="2:7" s="213" customFormat="1" x14ac:dyDescent="0.2">
      <c r="B279" s="268"/>
      <c r="C279" s="268"/>
      <c r="F279" s="268"/>
      <c r="G279" s="268"/>
    </row>
    <row r="280" spans="2:7" s="213" customFormat="1" x14ac:dyDescent="0.2">
      <c r="B280" s="268"/>
      <c r="C280" s="268"/>
      <c r="F280" s="268"/>
      <c r="G280" s="268"/>
    </row>
    <row r="281" spans="2:7" s="213" customFormat="1" x14ac:dyDescent="0.2">
      <c r="B281" s="268"/>
      <c r="C281" s="268"/>
      <c r="F281" s="268"/>
      <c r="G281" s="268"/>
    </row>
    <row r="282" spans="2:7" s="213" customFormat="1" x14ac:dyDescent="0.2">
      <c r="B282" s="268"/>
      <c r="C282" s="268"/>
      <c r="F282" s="268"/>
      <c r="G282" s="268"/>
    </row>
    <row r="283" spans="2:7" s="213" customFormat="1" x14ac:dyDescent="0.2">
      <c r="B283" s="268"/>
      <c r="C283" s="268"/>
      <c r="F283" s="268"/>
      <c r="G283" s="268"/>
    </row>
    <row r="284" spans="2:7" s="213" customFormat="1" x14ac:dyDescent="0.2">
      <c r="B284" s="268"/>
      <c r="C284" s="268"/>
      <c r="F284" s="268"/>
      <c r="G284" s="268"/>
    </row>
    <row r="285" spans="2:7" s="213" customFormat="1" x14ac:dyDescent="0.2">
      <c r="B285" s="268"/>
      <c r="C285" s="268"/>
      <c r="F285" s="268"/>
      <c r="G285" s="268"/>
    </row>
    <row r="286" spans="2:7" s="213" customFormat="1" x14ac:dyDescent="0.2">
      <c r="B286" s="268"/>
      <c r="C286" s="268"/>
      <c r="F286" s="268"/>
      <c r="G286" s="268"/>
    </row>
    <row r="287" spans="2:7" s="213" customFormat="1" x14ac:dyDescent="0.2">
      <c r="B287" s="268"/>
      <c r="C287" s="268"/>
      <c r="F287" s="268"/>
      <c r="G287" s="268"/>
    </row>
    <row r="288" spans="2:7" s="213" customFormat="1" x14ac:dyDescent="0.2">
      <c r="B288" s="268"/>
      <c r="C288" s="268"/>
      <c r="F288" s="268"/>
      <c r="G288" s="268"/>
    </row>
    <row r="289" spans="2:7" s="213" customFormat="1" x14ac:dyDescent="0.2">
      <c r="B289" s="268"/>
      <c r="C289" s="268"/>
      <c r="F289" s="268"/>
      <c r="G289" s="268"/>
    </row>
    <row r="290" spans="2:7" s="213" customFormat="1" x14ac:dyDescent="0.2">
      <c r="B290" s="268"/>
      <c r="C290" s="268"/>
      <c r="F290" s="268"/>
      <c r="G290" s="268"/>
    </row>
    <row r="291" spans="2:7" s="213" customFormat="1" x14ac:dyDescent="0.2">
      <c r="B291" s="268"/>
      <c r="C291" s="268"/>
      <c r="F291" s="268"/>
      <c r="G291" s="268"/>
    </row>
    <row r="292" spans="2:7" s="213" customFormat="1" x14ac:dyDescent="0.2">
      <c r="B292" s="268"/>
      <c r="C292" s="268"/>
      <c r="F292" s="268"/>
      <c r="G292" s="268"/>
    </row>
    <row r="293" spans="2:7" s="213" customFormat="1" x14ac:dyDescent="0.2">
      <c r="B293" s="268"/>
      <c r="C293" s="268"/>
      <c r="F293" s="268"/>
      <c r="G293" s="268"/>
    </row>
    <row r="294" spans="2:7" s="213" customFormat="1" x14ac:dyDescent="0.2">
      <c r="B294" s="268"/>
      <c r="C294" s="268"/>
      <c r="F294" s="268"/>
      <c r="G294" s="268"/>
    </row>
    <row r="295" spans="2:7" s="213" customFormat="1" x14ac:dyDescent="0.2">
      <c r="B295" s="268"/>
      <c r="C295" s="268"/>
      <c r="F295" s="268"/>
      <c r="G295" s="268"/>
    </row>
    <row r="296" spans="2:7" s="213" customFormat="1" x14ac:dyDescent="0.2">
      <c r="B296" s="268"/>
      <c r="C296" s="268"/>
      <c r="F296" s="268"/>
      <c r="G296" s="268"/>
    </row>
    <row r="297" spans="2:7" s="213" customFormat="1" x14ac:dyDescent="0.2">
      <c r="B297" s="268"/>
      <c r="C297" s="268"/>
      <c r="F297" s="268"/>
      <c r="G297" s="268"/>
    </row>
    <row r="298" spans="2:7" s="213" customFormat="1" x14ac:dyDescent="0.2">
      <c r="B298" s="268"/>
      <c r="C298" s="268"/>
      <c r="F298" s="268"/>
      <c r="G298" s="268"/>
    </row>
    <row r="299" spans="2:7" s="213" customFormat="1" x14ac:dyDescent="0.2">
      <c r="B299" s="268"/>
      <c r="C299" s="268"/>
      <c r="F299" s="268"/>
      <c r="G299" s="268"/>
    </row>
    <row r="300" spans="2:7" s="213" customFormat="1" x14ac:dyDescent="0.2">
      <c r="B300" s="268"/>
      <c r="C300" s="268"/>
      <c r="F300" s="268"/>
      <c r="G300" s="268"/>
    </row>
    <row r="301" spans="2:7" s="213" customFormat="1" x14ac:dyDescent="0.2">
      <c r="B301" s="268"/>
      <c r="C301" s="268"/>
      <c r="F301" s="268"/>
      <c r="G301" s="268"/>
    </row>
    <row r="302" spans="2:7" s="213" customFormat="1" x14ac:dyDescent="0.2">
      <c r="B302" s="268"/>
      <c r="C302" s="268"/>
      <c r="F302" s="268"/>
      <c r="G302" s="268"/>
    </row>
    <row r="303" spans="2:7" s="213" customFormat="1" x14ac:dyDescent="0.2">
      <c r="B303" s="268"/>
      <c r="C303" s="268"/>
      <c r="F303" s="268"/>
      <c r="G303" s="268"/>
    </row>
    <row r="304" spans="2:7" s="213" customFormat="1" x14ac:dyDescent="0.2">
      <c r="B304" s="268"/>
      <c r="C304" s="268"/>
      <c r="F304" s="268"/>
      <c r="G304" s="268"/>
    </row>
    <row r="305" spans="2:7" s="213" customFormat="1" x14ac:dyDescent="0.2">
      <c r="B305" s="268"/>
      <c r="C305" s="268"/>
      <c r="F305" s="268"/>
      <c r="G305" s="268"/>
    </row>
    <row r="306" spans="2:7" s="213" customFormat="1" x14ac:dyDescent="0.2">
      <c r="B306" s="268"/>
      <c r="C306" s="268"/>
      <c r="F306" s="268"/>
      <c r="G306" s="268"/>
    </row>
    <row r="307" spans="2:7" s="213" customFormat="1" x14ac:dyDescent="0.2">
      <c r="B307" s="268"/>
      <c r="C307" s="268"/>
      <c r="F307" s="268"/>
      <c r="G307" s="268"/>
    </row>
    <row r="308" spans="2:7" s="213" customFormat="1" x14ac:dyDescent="0.2">
      <c r="B308" s="268"/>
      <c r="C308" s="268"/>
      <c r="F308" s="268"/>
      <c r="G308" s="268"/>
    </row>
    <row r="309" spans="2:7" s="213" customFormat="1" x14ac:dyDescent="0.2">
      <c r="B309" s="268"/>
      <c r="C309" s="268"/>
      <c r="F309" s="268"/>
      <c r="G309" s="268"/>
    </row>
    <row r="310" spans="2:7" s="213" customFormat="1" x14ac:dyDescent="0.2">
      <c r="B310" s="268"/>
      <c r="C310" s="268"/>
      <c r="F310" s="268"/>
      <c r="G310" s="268"/>
    </row>
    <row r="311" spans="2:7" s="213" customFormat="1" x14ac:dyDescent="0.2">
      <c r="B311" s="268"/>
      <c r="C311" s="268"/>
      <c r="F311" s="268"/>
      <c r="G311" s="268"/>
    </row>
  </sheetData>
  <mergeCells count="6">
    <mergeCell ref="A88:G88"/>
    <mergeCell ref="A1:G1"/>
    <mergeCell ref="A2:G2"/>
    <mergeCell ref="A3:G3"/>
    <mergeCell ref="A4:G4"/>
    <mergeCell ref="A86:G87"/>
  </mergeCells>
  <printOptions horizontalCentered="1"/>
  <pageMargins left="0.7" right="0.7" top="0.75" bottom="0.75" header="0.3" footer="0.3"/>
  <pageSetup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1"/>
  <sheetViews>
    <sheetView zoomScaleNormal="100" workbookViewId="0">
      <selection activeCell="D20" sqref="D20"/>
    </sheetView>
  </sheetViews>
  <sheetFormatPr baseColWidth="10" defaultColWidth="11.42578125" defaultRowHeight="12.75" x14ac:dyDescent="0.2"/>
  <cols>
    <col min="1" max="1" width="3.7109375" style="213" customWidth="1"/>
    <col min="2" max="2" width="3" style="213" customWidth="1"/>
    <col min="3" max="3" width="71.5703125" style="213" customWidth="1"/>
    <col min="4" max="4" width="15.7109375" style="304" customWidth="1"/>
    <col min="5" max="5" width="15.7109375" style="213" customWidth="1"/>
    <col min="6" max="6" width="1.42578125" style="213" customWidth="1"/>
    <col min="7" max="16384" width="11.42578125" style="213"/>
  </cols>
  <sheetData>
    <row r="1" spans="1:8" ht="18" customHeight="1" x14ac:dyDescent="0.2">
      <c r="A1" s="633" t="s">
        <v>0</v>
      </c>
      <c r="B1" s="661"/>
      <c r="C1" s="661"/>
      <c r="D1" s="661"/>
      <c r="E1" s="661"/>
      <c r="F1" s="662"/>
    </row>
    <row r="2" spans="1:8" ht="18" customHeight="1" x14ac:dyDescent="0.2">
      <c r="A2" s="636" t="s">
        <v>227</v>
      </c>
      <c r="B2" s="637"/>
      <c r="C2" s="637"/>
      <c r="D2" s="637"/>
      <c r="E2" s="637"/>
      <c r="F2" s="638"/>
    </row>
    <row r="3" spans="1:8" ht="18" customHeight="1" x14ac:dyDescent="0.2">
      <c r="A3" s="639" t="s">
        <v>556</v>
      </c>
      <c r="B3" s="640"/>
      <c r="C3" s="640"/>
      <c r="D3" s="640"/>
      <c r="E3" s="640"/>
      <c r="F3" s="641"/>
    </row>
    <row r="4" spans="1:8" ht="13.5" customHeight="1" thickBot="1" x14ac:dyDescent="0.3">
      <c r="A4" s="663"/>
      <c r="B4" s="664"/>
      <c r="C4" s="664"/>
      <c r="D4" s="664"/>
      <c r="E4" s="664"/>
      <c r="F4" s="665"/>
    </row>
    <row r="5" spans="1:8" ht="13.5" customHeight="1" thickBot="1" x14ac:dyDescent="0.3">
      <c r="A5" s="598"/>
      <c r="B5" s="599"/>
      <c r="C5" s="599"/>
      <c r="D5" s="599"/>
      <c r="E5" s="599"/>
      <c r="F5" s="600"/>
    </row>
    <row r="6" spans="1:8" ht="16.5" x14ac:dyDescent="0.2">
      <c r="A6" s="273"/>
      <c r="B6" s="274"/>
      <c r="C6" s="274"/>
      <c r="D6" s="162">
        <v>2018</v>
      </c>
      <c r="E6" s="162">
        <v>2017</v>
      </c>
      <c r="F6" s="166"/>
    </row>
    <row r="7" spans="1:8" s="218" customFormat="1" ht="16.5" x14ac:dyDescent="0.2">
      <c r="A7" s="275" t="s">
        <v>226</v>
      </c>
      <c r="B7" s="276"/>
      <c r="C7" s="276"/>
      <c r="D7" s="277"/>
      <c r="E7" s="278"/>
      <c r="F7" s="279"/>
      <c r="G7" s="213"/>
      <c r="H7" s="213"/>
    </row>
    <row r="8" spans="1:8" s="218" customFormat="1" x14ac:dyDescent="0.2">
      <c r="A8" s="280" t="s">
        <v>225</v>
      </c>
      <c r="B8" s="281"/>
      <c r="C8" s="281"/>
      <c r="D8" s="277">
        <f>SUM(D9:D16)</f>
        <v>5685857264</v>
      </c>
      <c r="E8" s="277">
        <f>SUM(E9:E16)</f>
        <v>5029714268</v>
      </c>
      <c r="F8" s="279"/>
    </row>
    <row r="9" spans="1:8" s="563" customFormat="1" ht="13.5" x14ac:dyDescent="0.2">
      <c r="A9" s="572"/>
      <c r="B9" s="283" t="s">
        <v>224</v>
      </c>
      <c r="C9" s="284"/>
      <c r="D9" s="285">
        <v>3082458833</v>
      </c>
      <c r="E9" s="285">
        <v>2819658875</v>
      </c>
      <c r="F9" s="573"/>
    </row>
    <row r="10" spans="1:8" s="563" customFormat="1" ht="13.5" x14ac:dyDescent="0.2">
      <c r="A10" s="572"/>
      <c r="B10" s="283" t="s">
        <v>223</v>
      </c>
      <c r="C10" s="284"/>
      <c r="D10" s="576">
        <v>0</v>
      </c>
      <c r="E10" s="576">
        <v>0</v>
      </c>
      <c r="F10" s="573"/>
    </row>
    <row r="11" spans="1:8" s="563" customFormat="1" ht="13.5" x14ac:dyDescent="0.2">
      <c r="A11" s="572"/>
      <c r="B11" s="283" t="s">
        <v>222</v>
      </c>
      <c r="C11" s="284"/>
      <c r="D11" s="576">
        <v>0</v>
      </c>
      <c r="E11" s="576">
        <v>0</v>
      </c>
      <c r="F11" s="573"/>
    </row>
    <row r="12" spans="1:8" s="563" customFormat="1" ht="13.5" x14ac:dyDescent="0.2">
      <c r="A12" s="572"/>
      <c r="B12" s="283" t="s">
        <v>221</v>
      </c>
      <c r="C12" s="284"/>
      <c r="D12" s="286">
        <v>1714025269</v>
      </c>
      <c r="E12" s="286">
        <v>1540806843</v>
      </c>
      <c r="F12" s="573"/>
    </row>
    <row r="13" spans="1:8" s="563" customFormat="1" ht="13.5" x14ac:dyDescent="0.2">
      <c r="A13" s="572"/>
      <c r="B13" s="283" t="s">
        <v>220</v>
      </c>
      <c r="C13" s="284"/>
      <c r="D13" s="286">
        <v>90420748</v>
      </c>
      <c r="E13" s="286">
        <v>90875989</v>
      </c>
      <c r="F13" s="573"/>
    </row>
    <row r="14" spans="1:8" s="563" customFormat="1" ht="13.5" x14ac:dyDescent="0.2">
      <c r="A14" s="572"/>
      <c r="B14" s="283" t="s">
        <v>219</v>
      </c>
      <c r="C14" s="284"/>
      <c r="D14" s="286">
        <v>728585942</v>
      </c>
      <c r="E14" s="286">
        <v>569926099</v>
      </c>
      <c r="F14" s="573"/>
    </row>
    <row r="15" spans="1:8" s="563" customFormat="1" ht="13.5" x14ac:dyDescent="0.2">
      <c r="A15" s="572"/>
      <c r="B15" s="283" t="s">
        <v>218</v>
      </c>
      <c r="C15" s="284"/>
      <c r="D15" s="286">
        <v>69255530</v>
      </c>
      <c r="E15" s="286">
        <v>6670370</v>
      </c>
      <c r="F15" s="573"/>
    </row>
    <row r="16" spans="1:8" s="563" customFormat="1" ht="25.5" customHeight="1" x14ac:dyDescent="0.2">
      <c r="A16" s="572"/>
      <c r="B16" s="666" t="s">
        <v>382</v>
      </c>
      <c r="C16" s="666"/>
      <c r="D16" s="286">
        <f>1110941+1</f>
        <v>1110942</v>
      </c>
      <c r="E16" s="286">
        <v>1776092</v>
      </c>
      <c r="F16" s="573"/>
    </row>
    <row r="17" spans="1:6" s="218" customFormat="1" x14ac:dyDescent="0.2">
      <c r="A17" s="280" t="s">
        <v>217</v>
      </c>
      <c r="B17" s="287"/>
      <c r="C17" s="281"/>
      <c r="D17" s="277">
        <f>SUM(D18:D19)</f>
        <v>56814925377</v>
      </c>
      <c r="E17" s="277">
        <f>SUM(E18:E19)</f>
        <v>53239713401</v>
      </c>
      <c r="F17" s="279"/>
    </row>
    <row r="18" spans="1:6" s="563" customFormat="1" ht="13.5" x14ac:dyDescent="0.2">
      <c r="A18" s="572"/>
      <c r="B18" s="283" t="s">
        <v>216</v>
      </c>
      <c r="C18" s="284"/>
      <c r="D18" s="286">
        <v>44307465811</v>
      </c>
      <c r="E18" s="286">
        <v>42162203645</v>
      </c>
      <c r="F18" s="573"/>
    </row>
    <row r="19" spans="1:6" s="563" customFormat="1" ht="13.5" x14ac:dyDescent="0.2">
      <c r="A19" s="572"/>
      <c r="B19" s="283" t="s">
        <v>443</v>
      </c>
      <c r="C19" s="284"/>
      <c r="D19" s="286">
        <v>12507459566</v>
      </c>
      <c r="E19" s="286">
        <v>11077509756</v>
      </c>
      <c r="F19" s="573"/>
    </row>
    <row r="20" spans="1:6" s="218" customFormat="1" x14ac:dyDescent="0.2">
      <c r="A20" s="280" t="s">
        <v>215</v>
      </c>
      <c r="B20" s="287"/>
      <c r="C20" s="281"/>
      <c r="D20" s="277">
        <f>SUM(D21:D25)</f>
        <v>7184069</v>
      </c>
      <c r="E20" s="277">
        <f>SUM(E21:E25)</f>
        <v>34216301</v>
      </c>
      <c r="F20" s="279"/>
    </row>
    <row r="21" spans="1:6" s="563" customFormat="1" ht="13.5" x14ac:dyDescent="0.2">
      <c r="A21" s="572"/>
      <c r="B21" s="284" t="s">
        <v>214</v>
      </c>
      <c r="C21" s="284"/>
      <c r="D21" s="576">
        <v>0</v>
      </c>
      <c r="E21" s="576">
        <v>0</v>
      </c>
      <c r="F21" s="573"/>
    </row>
    <row r="22" spans="1:6" s="563" customFormat="1" ht="13.5" x14ac:dyDescent="0.2">
      <c r="A22" s="572"/>
      <c r="B22" s="284" t="s">
        <v>213</v>
      </c>
      <c r="C22" s="284"/>
      <c r="D22" s="576">
        <v>0</v>
      </c>
      <c r="E22" s="576">
        <v>0</v>
      </c>
      <c r="F22" s="573"/>
    </row>
    <row r="23" spans="1:6" s="563" customFormat="1" ht="13.5" x14ac:dyDescent="0.2">
      <c r="A23" s="572"/>
      <c r="B23" s="284" t="s">
        <v>212</v>
      </c>
      <c r="C23" s="284"/>
      <c r="D23" s="576">
        <v>0</v>
      </c>
      <c r="E23" s="576">
        <v>0</v>
      </c>
      <c r="F23" s="573"/>
    </row>
    <row r="24" spans="1:6" s="563" customFormat="1" ht="13.5" x14ac:dyDescent="0.2">
      <c r="A24" s="572"/>
      <c r="B24" s="284" t="s">
        <v>211</v>
      </c>
      <c r="C24" s="284"/>
      <c r="D24" s="576">
        <v>0</v>
      </c>
      <c r="E24" s="576">
        <v>0</v>
      </c>
      <c r="F24" s="573"/>
    </row>
    <row r="25" spans="1:6" s="563" customFormat="1" ht="13.5" x14ac:dyDescent="0.2">
      <c r="A25" s="572"/>
      <c r="B25" s="284" t="s">
        <v>210</v>
      </c>
      <c r="C25" s="284"/>
      <c r="D25" s="286">
        <v>7184069</v>
      </c>
      <c r="E25" s="286">
        <v>34216301</v>
      </c>
      <c r="F25" s="573"/>
    </row>
    <row r="26" spans="1:6" s="218" customFormat="1" ht="6.75" customHeight="1" x14ac:dyDescent="0.2">
      <c r="A26" s="282"/>
      <c r="B26" s="281"/>
      <c r="C26" s="281"/>
      <c r="D26" s="277"/>
      <c r="E26" s="288"/>
      <c r="F26" s="279"/>
    </row>
    <row r="27" spans="1:6" s="218" customFormat="1" x14ac:dyDescent="0.2">
      <c r="A27" s="289" t="s">
        <v>209</v>
      </c>
      <c r="B27" s="281"/>
      <c r="C27" s="281"/>
      <c r="D27" s="290">
        <f>+D8+D17+D20</f>
        <v>62507966710</v>
      </c>
      <c r="E27" s="290">
        <f>+E8+E17+E20</f>
        <v>58303643970</v>
      </c>
      <c r="F27" s="279"/>
    </row>
    <row r="28" spans="1:6" s="218" customFormat="1" ht="6" customHeight="1" x14ac:dyDescent="0.2">
      <c r="A28" s="282"/>
      <c r="B28" s="281"/>
      <c r="C28" s="281"/>
      <c r="D28" s="277"/>
      <c r="E28" s="288"/>
      <c r="F28" s="279"/>
    </row>
    <row r="29" spans="1:6" s="218" customFormat="1" ht="16.5" x14ac:dyDescent="0.2">
      <c r="A29" s="291" t="s">
        <v>208</v>
      </c>
      <c r="B29" s="281"/>
      <c r="C29" s="281"/>
      <c r="D29" s="277"/>
      <c r="E29" s="288"/>
      <c r="F29" s="279"/>
    </row>
    <row r="30" spans="1:6" s="218" customFormat="1" x14ac:dyDescent="0.2">
      <c r="A30" s="280" t="s">
        <v>207</v>
      </c>
      <c r="B30" s="281"/>
      <c r="C30" s="281"/>
      <c r="D30" s="277">
        <f>SUM(D31:D33)</f>
        <v>10478123698</v>
      </c>
      <c r="E30" s="277">
        <f>SUM(E31:E33)</f>
        <v>11160055392</v>
      </c>
      <c r="F30" s="279"/>
    </row>
    <row r="31" spans="1:6" s="563" customFormat="1" ht="13.5" x14ac:dyDescent="0.2">
      <c r="A31" s="572"/>
      <c r="B31" s="284" t="s">
        <v>206</v>
      </c>
      <c r="C31" s="284"/>
      <c r="D31" s="286">
        <v>7766709930</v>
      </c>
      <c r="E31" s="286">
        <v>8544031864</v>
      </c>
      <c r="F31" s="573"/>
    </row>
    <row r="32" spans="1:6" s="563" customFormat="1" ht="13.5" x14ac:dyDescent="0.2">
      <c r="A32" s="572"/>
      <c r="B32" s="284" t="s">
        <v>205</v>
      </c>
      <c r="C32" s="284"/>
      <c r="D32" s="286">
        <v>644903967</v>
      </c>
      <c r="E32" s="286">
        <v>622347877</v>
      </c>
      <c r="F32" s="573"/>
    </row>
    <row r="33" spans="1:6" s="563" customFormat="1" ht="13.5" x14ac:dyDescent="0.2">
      <c r="A33" s="572"/>
      <c r="B33" s="284" t="s">
        <v>204</v>
      </c>
      <c r="C33" s="284"/>
      <c r="D33" s="286">
        <v>2066509801</v>
      </c>
      <c r="E33" s="286">
        <v>1993675651</v>
      </c>
      <c r="F33" s="573"/>
    </row>
    <row r="34" spans="1:6" s="218" customFormat="1" x14ac:dyDescent="0.2">
      <c r="A34" s="280" t="s">
        <v>444</v>
      </c>
      <c r="B34" s="281"/>
      <c r="C34" s="281"/>
      <c r="D34" s="277">
        <f>SUM(D35:D43)</f>
        <v>40842248644</v>
      </c>
      <c r="E34" s="277">
        <f>SUM(E35:E43)</f>
        <v>35634930181</v>
      </c>
      <c r="F34" s="279"/>
    </row>
    <row r="35" spans="1:6" s="563" customFormat="1" ht="13.5" x14ac:dyDescent="0.2">
      <c r="A35" s="572"/>
      <c r="B35" s="284" t="s">
        <v>203</v>
      </c>
      <c r="C35" s="284"/>
      <c r="D35" s="286">
        <v>38817777738</v>
      </c>
      <c r="E35" s="286">
        <v>33637976597</v>
      </c>
      <c r="F35" s="573"/>
    </row>
    <row r="36" spans="1:6" s="563" customFormat="1" ht="13.5" x14ac:dyDescent="0.2">
      <c r="A36" s="572"/>
      <c r="B36" s="284" t="s">
        <v>202</v>
      </c>
      <c r="C36" s="284"/>
      <c r="D36" s="286">
        <v>42255618</v>
      </c>
      <c r="E36" s="286">
        <v>316092188</v>
      </c>
      <c r="F36" s="573"/>
    </row>
    <row r="37" spans="1:6" s="563" customFormat="1" ht="13.5" x14ac:dyDescent="0.2">
      <c r="A37" s="572"/>
      <c r="B37" s="284" t="s">
        <v>201</v>
      </c>
      <c r="C37" s="284"/>
      <c r="D37" s="286">
        <v>563036307</v>
      </c>
      <c r="E37" s="286">
        <v>713741413</v>
      </c>
      <c r="F37" s="573"/>
    </row>
    <row r="38" spans="1:6" s="563" customFormat="1" ht="13.5" x14ac:dyDescent="0.2">
      <c r="A38" s="572"/>
      <c r="B38" s="284" t="s">
        <v>200</v>
      </c>
      <c r="C38" s="284"/>
      <c r="D38" s="286">
        <v>1395283918</v>
      </c>
      <c r="E38" s="286">
        <v>967119983</v>
      </c>
      <c r="F38" s="573"/>
    </row>
    <row r="39" spans="1:6" s="563" customFormat="1" ht="13.5" x14ac:dyDescent="0.2">
      <c r="A39" s="572"/>
      <c r="B39" s="284" t="s">
        <v>199</v>
      </c>
      <c r="C39" s="284"/>
      <c r="D39" s="286">
        <v>23895063</v>
      </c>
      <c r="E39" s="576">
        <v>0</v>
      </c>
      <c r="F39" s="573"/>
    </row>
    <row r="40" spans="1:6" s="563" customFormat="1" ht="13.5" x14ac:dyDescent="0.2">
      <c r="A40" s="572"/>
      <c r="B40" s="284" t="s">
        <v>198</v>
      </c>
      <c r="C40" s="284"/>
      <c r="D40" s="576">
        <v>0</v>
      </c>
      <c r="E40" s="576">
        <v>0</v>
      </c>
      <c r="F40" s="573"/>
    </row>
    <row r="41" spans="1:6" s="563" customFormat="1" ht="13.5" x14ac:dyDescent="0.2">
      <c r="A41" s="572"/>
      <c r="B41" s="284" t="s">
        <v>197</v>
      </c>
      <c r="C41" s="284"/>
      <c r="D41" s="576">
        <v>0</v>
      </c>
      <c r="E41" s="576">
        <v>0</v>
      </c>
      <c r="F41" s="573"/>
    </row>
    <row r="42" spans="1:6" s="563" customFormat="1" ht="13.5" x14ac:dyDescent="0.2">
      <c r="A42" s="572"/>
      <c r="B42" s="284" t="s">
        <v>196</v>
      </c>
      <c r="C42" s="284"/>
      <c r="D42" s="576">
        <v>0</v>
      </c>
      <c r="E42" s="576">
        <v>0</v>
      </c>
      <c r="F42" s="573"/>
    </row>
    <row r="43" spans="1:6" s="563" customFormat="1" ht="13.5" x14ac:dyDescent="0.2">
      <c r="A43" s="572"/>
      <c r="B43" s="284" t="s">
        <v>195</v>
      </c>
      <c r="C43" s="284"/>
      <c r="D43" s="576">
        <v>0</v>
      </c>
      <c r="E43" s="576">
        <v>0</v>
      </c>
      <c r="F43" s="573"/>
    </row>
    <row r="44" spans="1:6" s="218" customFormat="1" x14ac:dyDescent="0.2">
      <c r="A44" s="280" t="s">
        <v>194</v>
      </c>
      <c r="B44" s="281"/>
      <c r="C44" s="281"/>
      <c r="D44" s="277">
        <f>SUM(D45:D47)</f>
        <v>8516731894</v>
      </c>
      <c r="E44" s="277">
        <f>SUM(E45:E47)</f>
        <v>7813186194</v>
      </c>
      <c r="F44" s="279"/>
    </row>
    <row r="45" spans="1:6" s="563" customFormat="1" ht="13.5" x14ac:dyDescent="0.2">
      <c r="A45" s="574"/>
      <c r="B45" s="284" t="s">
        <v>193</v>
      </c>
      <c r="C45" s="284"/>
      <c r="D45" s="286">
        <v>5242557249</v>
      </c>
      <c r="E45" s="286">
        <v>4666520191</v>
      </c>
      <c r="F45" s="573"/>
    </row>
    <row r="46" spans="1:6" s="563" customFormat="1" ht="13.5" x14ac:dyDescent="0.2">
      <c r="A46" s="574"/>
      <c r="B46" s="284" t="s">
        <v>132</v>
      </c>
      <c r="C46" s="284"/>
      <c r="D46" s="286">
        <v>2379421473</v>
      </c>
      <c r="E46" s="286">
        <v>2229387184</v>
      </c>
      <c r="F46" s="573"/>
    </row>
    <row r="47" spans="1:6" s="563" customFormat="1" ht="13.5" x14ac:dyDescent="0.2">
      <c r="A47" s="574"/>
      <c r="B47" s="284" t="s">
        <v>192</v>
      </c>
      <c r="C47" s="284"/>
      <c r="D47" s="286">
        <v>894753172</v>
      </c>
      <c r="E47" s="286">
        <v>917278819</v>
      </c>
      <c r="F47" s="573"/>
    </row>
    <row r="48" spans="1:6" s="218" customFormat="1" x14ac:dyDescent="0.2">
      <c r="A48" s="280" t="s">
        <v>191</v>
      </c>
      <c r="B48" s="281"/>
      <c r="C48" s="281"/>
      <c r="D48" s="277">
        <f>SUM(D49:D53)</f>
        <v>2475490586</v>
      </c>
      <c r="E48" s="277">
        <f>SUM(E49:E53)</f>
        <v>2139356465</v>
      </c>
      <c r="F48" s="279"/>
    </row>
    <row r="49" spans="1:6" s="563" customFormat="1" ht="13.5" x14ac:dyDescent="0.2">
      <c r="A49" s="574"/>
      <c r="B49" s="284" t="s">
        <v>190</v>
      </c>
      <c r="C49" s="284"/>
      <c r="D49" s="286">
        <v>2036253671</v>
      </c>
      <c r="E49" s="286">
        <v>1818264467</v>
      </c>
      <c r="F49" s="573"/>
    </row>
    <row r="50" spans="1:6" s="563" customFormat="1" ht="13.5" x14ac:dyDescent="0.2">
      <c r="A50" s="574"/>
      <c r="B50" s="284" t="s">
        <v>189</v>
      </c>
      <c r="C50" s="284"/>
      <c r="D50" s="576">
        <v>0</v>
      </c>
      <c r="E50" s="286">
        <v>1827000</v>
      </c>
      <c r="F50" s="573"/>
    </row>
    <row r="51" spans="1:6" s="563" customFormat="1" ht="13.5" x14ac:dyDescent="0.2">
      <c r="A51" s="574"/>
      <c r="B51" s="284" t="s">
        <v>188</v>
      </c>
      <c r="C51" s="284"/>
      <c r="D51" s="286">
        <v>242402536</v>
      </c>
      <c r="E51" s="286">
        <v>105752815</v>
      </c>
      <c r="F51" s="573"/>
    </row>
    <row r="52" spans="1:6" s="563" customFormat="1" ht="13.5" x14ac:dyDescent="0.2">
      <c r="A52" s="574"/>
      <c r="B52" s="284" t="s">
        <v>187</v>
      </c>
      <c r="C52" s="284"/>
      <c r="D52" s="576">
        <v>0</v>
      </c>
      <c r="E52" s="286">
        <v>5920513</v>
      </c>
      <c r="F52" s="573"/>
    </row>
    <row r="53" spans="1:6" s="563" customFormat="1" ht="13.5" x14ac:dyDescent="0.2">
      <c r="A53" s="574"/>
      <c r="B53" s="284" t="s">
        <v>186</v>
      </c>
      <c r="C53" s="284"/>
      <c r="D53" s="286">
        <v>196834379</v>
      </c>
      <c r="E53" s="286">
        <v>207591670</v>
      </c>
      <c r="F53" s="573"/>
    </row>
    <row r="54" spans="1:6" s="218" customFormat="1" x14ac:dyDescent="0.2">
      <c r="A54" s="280" t="s">
        <v>185</v>
      </c>
      <c r="B54" s="281"/>
      <c r="C54" s="281"/>
      <c r="D54" s="277">
        <f>SUM(D55:D60)</f>
        <v>1085612502</v>
      </c>
      <c r="E54" s="277">
        <f>SUM(E55:E60)</f>
        <v>943379039</v>
      </c>
      <c r="F54" s="279"/>
    </row>
    <row r="55" spans="1:6" s="563" customFormat="1" ht="13.5" x14ac:dyDescent="0.2">
      <c r="A55" s="574"/>
      <c r="B55" s="284" t="s">
        <v>184</v>
      </c>
      <c r="C55" s="284"/>
      <c r="D55" s="286">
        <v>1031353001</v>
      </c>
      <c r="E55" s="286">
        <v>871638206</v>
      </c>
      <c r="F55" s="573"/>
    </row>
    <row r="56" spans="1:6" s="563" customFormat="1" ht="13.5" x14ac:dyDescent="0.2">
      <c r="A56" s="574"/>
      <c r="B56" s="284" t="s">
        <v>183</v>
      </c>
      <c r="C56" s="284"/>
      <c r="D56" s="576">
        <v>0</v>
      </c>
      <c r="E56" s="576">
        <v>0</v>
      </c>
      <c r="F56" s="573"/>
    </row>
    <row r="57" spans="1:6" s="563" customFormat="1" ht="13.5" x14ac:dyDescent="0.2">
      <c r="A57" s="575"/>
      <c r="B57" s="293" t="s">
        <v>182</v>
      </c>
      <c r="C57" s="293"/>
      <c r="D57" s="576">
        <v>0</v>
      </c>
      <c r="E57" s="576">
        <v>0</v>
      </c>
      <c r="F57" s="573"/>
    </row>
    <row r="58" spans="1:6" s="563" customFormat="1" ht="13.5" x14ac:dyDescent="0.2">
      <c r="A58" s="575"/>
      <c r="B58" s="293" t="s">
        <v>181</v>
      </c>
      <c r="C58" s="293"/>
      <c r="D58" s="576">
        <v>0</v>
      </c>
      <c r="E58" s="576">
        <v>0</v>
      </c>
      <c r="F58" s="573"/>
    </row>
    <row r="59" spans="1:6" s="563" customFormat="1" ht="13.5" x14ac:dyDescent="0.2">
      <c r="A59" s="575"/>
      <c r="B59" s="293" t="s">
        <v>180</v>
      </c>
      <c r="C59" s="293"/>
      <c r="D59" s="576">
        <v>0</v>
      </c>
      <c r="E59" s="576">
        <v>0</v>
      </c>
      <c r="F59" s="573"/>
    </row>
    <row r="60" spans="1:6" s="563" customFormat="1" ht="13.5" x14ac:dyDescent="0.2">
      <c r="A60" s="575"/>
      <c r="B60" s="293" t="s">
        <v>179</v>
      </c>
      <c r="C60" s="293"/>
      <c r="D60" s="294">
        <v>54259501</v>
      </c>
      <c r="E60" s="294">
        <v>71740833</v>
      </c>
      <c r="F60" s="573"/>
    </row>
    <row r="61" spans="1:6" s="218" customFormat="1" x14ac:dyDescent="0.2">
      <c r="A61" s="292" t="s">
        <v>178</v>
      </c>
      <c r="B61" s="276"/>
      <c r="C61" s="276"/>
      <c r="D61" s="577">
        <f>+D62</f>
        <v>0</v>
      </c>
      <c r="E61" s="578">
        <v>0</v>
      </c>
      <c r="F61" s="279"/>
    </row>
    <row r="62" spans="1:6" s="563" customFormat="1" ht="13.5" x14ac:dyDescent="0.2">
      <c r="A62" s="575"/>
      <c r="B62" s="293" t="s">
        <v>177</v>
      </c>
      <c r="C62" s="293"/>
      <c r="D62" s="576">
        <v>0</v>
      </c>
      <c r="E62" s="579">
        <v>0</v>
      </c>
      <c r="F62" s="573"/>
    </row>
    <row r="63" spans="1:6" s="218" customFormat="1" ht="7.5" customHeight="1" x14ac:dyDescent="0.2">
      <c r="A63" s="292"/>
      <c r="B63" s="276"/>
      <c r="C63" s="276"/>
      <c r="D63" s="277"/>
      <c r="E63" s="288"/>
      <c r="F63" s="279"/>
    </row>
    <row r="64" spans="1:6" s="218" customFormat="1" x14ac:dyDescent="0.2">
      <c r="A64" s="295" t="s">
        <v>176</v>
      </c>
      <c r="B64" s="276"/>
      <c r="C64" s="276"/>
      <c r="D64" s="290">
        <f>+D30+D34+D44+D48+D54+D61</f>
        <v>63398207324</v>
      </c>
      <c r="E64" s="290">
        <f>+E30+E34+E44+E48+E54+E61</f>
        <v>57690907271</v>
      </c>
      <c r="F64" s="296"/>
    </row>
    <row r="65" spans="1:6" s="218" customFormat="1" ht="4.5" customHeight="1" x14ac:dyDescent="0.2">
      <c r="A65" s="297"/>
      <c r="B65" s="276"/>
      <c r="C65" s="276"/>
      <c r="D65" s="277"/>
      <c r="E65" s="288"/>
      <c r="F65" s="279"/>
    </row>
    <row r="66" spans="1:6" s="218" customFormat="1" x14ac:dyDescent="0.2">
      <c r="A66" s="292" t="s">
        <v>175</v>
      </c>
      <c r="B66" s="276"/>
      <c r="C66" s="276"/>
      <c r="D66" s="277">
        <f>+D27-D64</f>
        <v>-890240614</v>
      </c>
      <c r="E66" s="277">
        <f>+E27-E64</f>
        <v>612736699</v>
      </c>
      <c r="F66" s="279"/>
    </row>
    <row r="67" spans="1:6" s="218" customFormat="1" ht="5.25" customHeight="1" thickBot="1" x14ac:dyDescent="0.25">
      <c r="A67" s="298"/>
      <c r="B67" s="299"/>
      <c r="C67" s="299"/>
      <c r="D67" s="300"/>
      <c r="E67" s="301"/>
      <c r="F67" s="302"/>
    </row>
    <row r="68" spans="1:6" s="218" customFormat="1" x14ac:dyDescent="0.2">
      <c r="D68" s="237"/>
    </row>
    <row r="69" spans="1:6" s="218" customFormat="1" x14ac:dyDescent="0.2">
      <c r="D69" s="237"/>
      <c r="E69" s="303"/>
    </row>
    <row r="70" spans="1:6" s="218" customFormat="1" x14ac:dyDescent="0.2">
      <c r="D70" s="237"/>
      <c r="E70" s="303"/>
    </row>
    <row r="71" spans="1:6" x14ac:dyDescent="0.2">
      <c r="F71" s="269"/>
    </row>
    <row r="73" spans="1:6" ht="16.5" x14ac:dyDescent="0.3">
      <c r="A73" s="648" t="s">
        <v>588</v>
      </c>
      <c r="B73" s="648"/>
      <c r="C73" s="648"/>
      <c r="D73" s="648"/>
      <c r="E73" s="648"/>
      <c r="F73" s="648"/>
    </row>
    <row r="74" spans="1:6" ht="16.5" x14ac:dyDescent="0.3">
      <c r="A74" s="648" t="s">
        <v>120</v>
      </c>
      <c r="B74" s="648"/>
      <c r="C74" s="648"/>
      <c r="D74" s="648"/>
      <c r="E74" s="648"/>
      <c r="F74" s="648"/>
    </row>
    <row r="80" spans="1:6" x14ac:dyDescent="0.2">
      <c r="E80" s="271"/>
    </row>
    <row r="81" spans="5:5" x14ac:dyDescent="0.2">
      <c r="E81" s="305"/>
    </row>
  </sheetData>
  <mergeCells count="7">
    <mergeCell ref="A73:F73"/>
    <mergeCell ref="A74:F74"/>
    <mergeCell ref="A1:F1"/>
    <mergeCell ref="A2:F2"/>
    <mergeCell ref="A3:F3"/>
    <mergeCell ref="A4:F4"/>
    <mergeCell ref="B16:C16"/>
  </mergeCells>
  <printOptions horizontalCentered="1"/>
  <pageMargins left="0.7" right="0.7" top="0.75" bottom="0.75" header="0.3" footer="0.3"/>
  <pageSetup scale="71"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zoomScale="110" zoomScaleNormal="110" workbookViewId="0">
      <selection activeCell="C12" sqref="C12"/>
    </sheetView>
  </sheetViews>
  <sheetFormatPr baseColWidth="10" defaultColWidth="9.140625" defaultRowHeight="12.75" x14ac:dyDescent="0.2"/>
  <cols>
    <col min="1" max="1" width="63.28515625" style="155" customWidth="1"/>
    <col min="2" max="3" width="16.7109375" style="155" customWidth="1"/>
    <col min="4" max="4" width="16.7109375" style="359" customWidth="1"/>
    <col min="5" max="5" width="18.42578125" style="359" customWidth="1"/>
    <col min="6" max="6" width="16.7109375" style="155" customWidth="1"/>
    <col min="7" max="7" width="3.140625" style="155" customWidth="1"/>
    <col min="8" max="8" width="16" style="155" customWidth="1"/>
    <col min="9" max="16384" width="9.140625" style="155"/>
  </cols>
  <sheetData>
    <row r="1" spans="1:8" ht="22.5" customHeight="1" x14ac:dyDescent="0.2">
      <c r="A1" s="633" t="s">
        <v>0</v>
      </c>
      <c r="B1" s="661"/>
      <c r="C1" s="661"/>
      <c r="D1" s="661"/>
      <c r="E1" s="661"/>
      <c r="F1" s="662"/>
    </row>
    <row r="2" spans="1:8" ht="19.5" customHeight="1" x14ac:dyDescent="0.2">
      <c r="A2" s="636" t="s">
        <v>231</v>
      </c>
      <c r="B2" s="637"/>
      <c r="C2" s="637"/>
      <c r="D2" s="637"/>
      <c r="E2" s="637"/>
      <c r="F2" s="638"/>
    </row>
    <row r="3" spans="1:8" ht="27" customHeight="1" x14ac:dyDescent="0.2">
      <c r="A3" s="667" t="s">
        <v>557</v>
      </c>
      <c r="B3" s="668"/>
      <c r="C3" s="668"/>
      <c r="D3" s="668"/>
      <c r="E3" s="668"/>
      <c r="F3" s="669"/>
    </row>
    <row r="4" spans="1:8" ht="9" customHeight="1" thickBot="1" x14ac:dyDescent="0.35">
      <c r="A4" s="670"/>
      <c r="B4" s="671"/>
      <c r="C4" s="671"/>
      <c r="D4" s="671"/>
      <c r="E4" s="671"/>
      <c r="F4" s="672"/>
    </row>
    <row r="5" spans="1:8" ht="64.5" thickBot="1" x14ac:dyDescent="0.25">
      <c r="A5" s="306" t="s">
        <v>230</v>
      </c>
      <c r="B5" s="307" t="s">
        <v>446</v>
      </c>
      <c r="C5" s="307" t="s">
        <v>583</v>
      </c>
      <c r="D5" s="307" t="s">
        <v>584</v>
      </c>
      <c r="E5" s="307" t="s">
        <v>585</v>
      </c>
      <c r="F5" s="308" t="s">
        <v>229</v>
      </c>
    </row>
    <row r="6" spans="1:8" ht="13.5" customHeight="1" thickBot="1" x14ac:dyDescent="0.25">
      <c r="A6" s="309"/>
      <c r="B6" s="310"/>
      <c r="C6" s="310"/>
      <c r="D6" s="310"/>
      <c r="E6" s="311"/>
      <c r="F6" s="309"/>
    </row>
    <row r="7" spans="1:8" ht="9.75" customHeight="1" x14ac:dyDescent="0.2">
      <c r="A7" s="312"/>
      <c r="B7" s="313"/>
      <c r="C7" s="314"/>
      <c r="D7" s="313"/>
      <c r="E7" s="315"/>
      <c r="F7" s="316"/>
    </row>
    <row r="8" spans="1:8" x14ac:dyDescent="0.2">
      <c r="A8" s="317" t="s">
        <v>447</v>
      </c>
      <c r="B8" s="318">
        <f>+B10+B11+B12</f>
        <v>5605800</v>
      </c>
      <c r="C8" s="583">
        <v>0</v>
      </c>
      <c r="D8" s="583">
        <v>0</v>
      </c>
      <c r="E8" s="583">
        <v>0</v>
      </c>
      <c r="F8" s="318">
        <f>SUM(B8:E8)</f>
        <v>5605800</v>
      </c>
    </row>
    <row r="9" spans="1:8" ht="5.25" customHeight="1" x14ac:dyDescent="0.2">
      <c r="A9" s="319"/>
      <c r="B9" s="320"/>
      <c r="C9" s="320"/>
      <c r="D9" s="321"/>
      <c r="E9" s="322"/>
      <c r="F9" s="320"/>
    </row>
    <row r="10" spans="1:8" s="535" customFormat="1" ht="13.5" x14ac:dyDescent="0.25">
      <c r="A10" s="323" t="s">
        <v>132</v>
      </c>
      <c r="B10" s="582">
        <f>+ESF!K37</f>
        <v>0</v>
      </c>
      <c r="C10" s="582">
        <v>0</v>
      </c>
      <c r="D10" s="582">
        <v>0</v>
      </c>
      <c r="E10" s="582">
        <v>0</v>
      </c>
      <c r="F10" s="584">
        <f t="shared" ref="F10:F12" si="0">SUM(B10:E10)</f>
        <v>0</v>
      </c>
      <c r="H10" s="536"/>
    </row>
    <row r="11" spans="1:8" s="535" customFormat="1" ht="13.5" x14ac:dyDescent="0.25">
      <c r="A11" s="323" t="s">
        <v>131</v>
      </c>
      <c r="B11" s="324">
        <v>5605800</v>
      </c>
      <c r="C11" s="582">
        <v>0</v>
      </c>
      <c r="D11" s="582">
        <v>0</v>
      </c>
      <c r="E11" s="582">
        <v>0</v>
      </c>
      <c r="F11" s="326">
        <f t="shared" si="0"/>
        <v>5605800</v>
      </c>
      <c r="H11" s="536"/>
    </row>
    <row r="12" spans="1:8" s="535" customFormat="1" ht="13.5" x14ac:dyDescent="0.25">
      <c r="A12" s="323" t="s">
        <v>228</v>
      </c>
      <c r="B12" s="582">
        <f>+ESF!K39</f>
        <v>0</v>
      </c>
      <c r="C12" s="582">
        <v>0</v>
      </c>
      <c r="D12" s="582">
        <v>0</v>
      </c>
      <c r="E12" s="582">
        <v>0</v>
      </c>
      <c r="F12" s="584">
        <f t="shared" si="0"/>
        <v>0</v>
      </c>
      <c r="H12" s="536"/>
    </row>
    <row r="13" spans="1:8" x14ac:dyDescent="0.2">
      <c r="A13" s="325"/>
      <c r="B13" s="320"/>
      <c r="C13" s="320"/>
      <c r="D13" s="320"/>
      <c r="E13" s="322"/>
      <c r="F13" s="320"/>
    </row>
    <row r="14" spans="1:8" x14ac:dyDescent="0.2">
      <c r="A14" s="317" t="s">
        <v>448</v>
      </c>
      <c r="B14" s="583">
        <f>SUM(B16:B20)</f>
        <v>0</v>
      </c>
      <c r="C14" s="318">
        <f>SUM(C16:C20)</f>
        <v>9144693627</v>
      </c>
      <c r="D14" s="318">
        <f>SUM(D16:D20)</f>
        <v>612736699</v>
      </c>
      <c r="E14" s="583">
        <f>SUM(E16:E20)</f>
        <v>0</v>
      </c>
      <c r="F14" s="318">
        <f>SUM(B14:E14)</f>
        <v>9757430326</v>
      </c>
    </row>
    <row r="15" spans="1:8" ht="5.25" customHeight="1" x14ac:dyDescent="0.2">
      <c r="A15" s="319"/>
      <c r="B15" s="320"/>
      <c r="C15" s="320"/>
      <c r="D15" s="321"/>
      <c r="E15" s="322"/>
      <c r="F15" s="320"/>
    </row>
    <row r="16" spans="1:8" s="535" customFormat="1" ht="13.5" x14ac:dyDescent="0.25">
      <c r="A16" s="327" t="s">
        <v>175</v>
      </c>
      <c r="B16" s="585">
        <v>0</v>
      </c>
      <c r="C16" s="582">
        <v>0</v>
      </c>
      <c r="D16" s="329">
        <f>+ESF!K42</f>
        <v>612736699</v>
      </c>
      <c r="E16" s="586">
        <v>0</v>
      </c>
      <c r="F16" s="326">
        <f>SUM(B16:E16)</f>
        <v>612736699</v>
      </c>
      <c r="H16" s="536"/>
    </row>
    <row r="17" spans="1:15" s="535" customFormat="1" ht="13.5" x14ac:dyDescent="0.25">
      <c r="A17" s="327" t="s">
        <v>127</v>
      </c>
      <c r="B17" s="585">
        <v>0</v>
      </c>
      <c r="C17" s="330">
        <f>+ESF!K43</f>
        <v>-126241547</v>
      </c>
      <c r="D17" s="582">
        <v>0</v>
      </c>
      <c r="E17" s="586">
        <v>0</v>
      </c>
      <c r="F17" s="326">
        <f>SUM(B17:E17)</f>
        <v>-126241547</v>
      </c>
      <c r="H17" s="536"/>
    </row>
    <row r="18" spans="1:15" s="535" customFormat="1" ht="13.5" x14ac:dyDescent="0.25">
      <c r="A18" s="327" t="s">
        <v>126</v>
      </c>
      <c r="B18" s="585">
        <v>0</v>
      </c>
      <c r="C18" s="324">
        <f>+ESF!K44</f>
        <v>9270935174</v>
      </c>
      <c r="D18" s="582">
        <v>0</v>
      </c>
      <c r="E18" s="587">
        <v>0</v>
      </c>
      <c r="F18" s="326">
        <f>SUM(B18:E18)</f>
        <v>9270935174</v>
      </c>
      <c r="H18" s="536"/>
    </row>
    <row r="19" spans="1:15" s="535" customFormat="1" ht="13.5" x14ac:dyDescent="0.25">
      <c r="A19" s="327" t="s">
        <v>125</v>
      </c>
      <c r="B19" s="585">
        <v>0</v>
      </c>
      <c r="C19" s="582">
        <f>+ESF!K45</f>
        <v>0</v>
      </c>
      <c r="D19" s="582">
        <v>0</v>
      </c>
      <c r="E19" s="588">
        <v>0</v>
      </c>
      <c r="F19" s="584">
        <f>SUM(B19:E19)</f>
        <v>0</v>
      </c>
      <c r="H19" s="536"/>
    </row>
    <row r="20" spans="1:15" s="535" customFormat="1" ht="13.5" x14ac:dyDescent="0.25">
      <c r="A20" s="327" t="s">
        <v>124</v>
      </c>
      <c r="B20" s="585">
        <v>0</v>
      </c>
      <c r="C20" s="582">
        <f>+ESF!K46</f>
        <v>0</v>
      </c>
      <c r="D20" s="582">
        <v>0</v>
      </c>
      <c r="E20" s="588">
        <v>0</v>
      </c>
      <c r="F20" s="584">
        <f>SUM(B20:E20)</f>
        <v>0</v>
      </c>
      <c r="H20" s="536"/>
    </row>
    <row r="21" spans="1:15" ht="13.5" x14ac:dyDescent="0.25">
      <c r="A21" s="332"/>
      <c r="B21" s="328"/>
      <c r="C21" s="324"/>
      <c r="D21" s="324"/>
      <c r="E21" s="331"/>
      <c r="F21" s="318"/>
    </row>
    <row r="22" spans="1:15" ht="25.5" x14ac:dyDescent="0.2">
      <c r="A22" s="333" t="s">
        <v>449</v>
      </c>
      <c r="B22" s="583">
        <f>SUM(B24:B25)</f>
        <v>0</v>
      </c>
      <c r="C22" s="583">
        <f t="shared" ref="C22:F22" si="1">SUM(C24:C25)</f>
        <v>0</v>
      </c>
      <c r="D22" s="583">
        <f t="shared" si="1"/>
        <v>0</v>
      </c>
      <c r="E22" s="583">
        <f t="shared" si="1"/>
        <v>0</v>
      </c>
      <c r="F22" s="583">
        <f t="shared" si="1"/>
        <v>0</v>
      </c>
    </row>
    <row r="23" spans="1:15" ht="5.25" customHeight="1" x14ac:dyDescent="0.2">
      <c r="A23" s="319"/>
      <c r="B23" s="320"/>
      <c r="C23" s="320"/>
      <c r="D23" s="321"/>
      <c r="E23" s="322"/>
      <c r="F23" s="320"/>
    </row>
    <row r="24" spans="1:15" s="535" customFormat="1" ht="13.5" x14ac:dyDescent="0.25">
      <c r="A24" s="327" t="s">
        <v>123</v>
      </c>
      <c r="B24" s="585">
        <v>0</v>
      </c>
      <c r="C24" s="582">
        <v>0</v>
      </c>
      <c r="D24" s="582">
        <v>0</v>
      </c>
      <c r="E24" s="588">
        <v>0</v>
      </c>
      <c r="F24" s="584">
        <f>SUM(B24:E24)</f>
        <v>0</v>
      </c>
      <c r="H24" s="536"/>
    </row>
    <row r="25" spans="1:15" s="535" customFormat="1" ht="13.5" x14ac:dyDescent="0.25">
      <c r="A25" s="327" t="s">
        <v>122</v>
      </c>
      <c r="B25" s="585">
        <v>0</v>
      </c>
      <c r="C25" s="582">
        <v>0</v>
      </c>
      <c r="D25" s="582">
        <v>0</v>
      </c>
      <c r="E25" s="588">
        <v>0</v>
      </c>
      <c r="F25" s="584">
        <f>SUM(B25:E25)</f>
        <v>0</v>
      </c>
      <c r="H25" s="536"/>
    </row>
    <row r="26" spans="1:15" s="206" customFormat="1" ht="8.25" customHeight="1" x14ac:dyDescent="0.2">
      <c r="A26" s="334"/>
      <c r="B26" s="321"/>
      <c r="C26" s="321"/>
      <c r="D26" s="321"/>
      <c r="E26" s="335"/>
      <c r="F26" s="321"/>
      <c r="O26" s="336"/>
    </row>
    <row r="27" spans="1:15" s="201" customFormat="1" ht="23.25" customHeight="1" x14ac:dyDescent="0.2">
      <c r="A27" s="337" t="s">
        <v>450</v>
      </c>
      <c r="B27" s="338">
        <f>+B8</f>
        <v>5605800</v>
      </c>
      <c r="C27" s="338">
        <f>+C14</f>
        <v>9144693627</v>
      </c>
      <c r="D27" s="338">
        <f>+D14</f>
        <v>612736699</v>
      </c>
      <c r="E27" s="590">
        <f>+E22</f>
        <v>0</v>
      </c>
      <c r="F27" s="338">
        <f>SUM(B27:E27)</f>
        <v>9763036126</v>
      </c>
      <c r="H27" s="339"/>
      <c r="O27" s="340">
        <f>+F27-ESF!K52</f>
        <v>0</v>
      </c>
    </row>
    <row r="28" spans="1:15" s="206" customFormat="1" ht="6.75" customHeight="1" x14ac:dyDescent="0.2">
      <c r="A28" s="334"/>
      <c r="B28" s="321"/>
      <c r="C28" s="321"/>
      <c r="D28" s="321"/>
      <c r="E28" s="335"/>
      <c r="F28" s="321"/>
      <c r="O28" s="336"/>
    </row>
    <row r="29" spans="1:15" s="206" customFormat="1" ht="21.75" customHeight="1" x14ac:dyDescent="0.2">
      <c r="A29" s="341" t="s">
        <v>451</v>
      </c>
      <c r="B29" s="342">
        <f>+B31+B32+B33</f>
        <v>67030528</v>
      </c>
      <c r="C29" s="589">
        <v>0</v>
      </c>
      <c r="D29" s="589">
        <v>0</v>
      </c>
      <c r="E29" s="589">
        <v>0</v>
      </c>
      <c r="F29" s="342">
        <f>SUM(B29:E29)</f>
        <v>67030528</v>
      </c>
      <c r="O29" s="336"/>
    </row>
    <row r="30" spans="1:15" ht="5.25" customHeight="1" x14ac:dyDescent="0.2">
      <c r="A30" s="319"/>
      <c r="B30" s="320"/>
      <c r="C30" s="320"/>
      <c r="D30" s="321"/>
      <c r="E30" s="322"/>
      <c r="F30" s="320"/>
      <c r="O30" s="343"/>
    </row>
    <row r="31" spans="1:15" s="580" customFormat="1" ht="13.5" x14ac:dyDescent="0.25">
      <c r="A31" s="327" t="s">
        <v>132</v>
      </c>
      <c r="B31" s="582">
        <f>+ESF!J37-ESF!K37</f>
        <v>0</v>
      </c>
      <c r="C31" s="582">
        <v>0</v>
      </c>
      <c r="D31" s="582">
        <v>0</v>
      </c>
      <c r="E31" s="582">
        <v>0</v>
      </c>
      <c r="F31" s="591">
        <f t="shared" ref="F31:F46" si="2">SUM(B31:E31)</f>
        <v>0</v>
      </c>
      <c r="H31" s="536"/>
      <c r="O31" s="581"/>
    </row>
    <row r="32" spans="1:15" s="580" customFormat="1" ht="13.5" x14ac:dyDescent="0.25">
      <c r="A32" s="327" t="s">
        <v>131</v>
      </c>
      <c r="B32" s="345">
        <f>+ESF!J38-ESF!K38</f>
        <v>67030528</v>
      </c>
      <c r="C32" s="582">
        <v>0</v>
      </c>
      <c r="D32" s="582">
        <v>0</v>
      </c>
      <c r="E32" s="582">
        <v>0</v>
      </c>
      <c r="F32" s="344">
        <f t="shared" si="2"/>
        <v>67030528</v>
      </c>
      <c r="H32" s="536"/>
      <c r="O32" s="581"/>
    </row>
    <row r="33" spans="1:15" s="580" customFormat="1" ht="13.5" x14ac:dyDescent="0.25">
      <c r="A33" s="327" t="s">
        <v>228</v>
      </c>
      <c r="B33" s="582">
        <f>+ESF!J39-ESF!K39</f>
        <v>0</v>
      </c>
      <c r="C33" s="582">
        <v>0</v>
      </c>
      <c r="D33" s="582">
        <v>0</v>
      </c>
      <c r="E33" s="582">
        <v>0</v>
      </c>
      <c r="F33" s="591">
        <f t="shared" si="2"/>
        <v>0</v>
      </c>
      <c r="H33" s="536"/>
      <c r="O33" s="581"/>
    </row>
    <row r="34" spans="1:15" s="206" customFormat="1" x14ac:dyDescent="0.2">
      <c r="A34" s="346"/>
      <c r="B34" s="321"/>
      <c r="C34" s="321"/>
      <c r="D34" s="321"/>
      <c r="E34" s="335"/>
      <c r="F34" s="342"/>
      <c r="O34" s="336"/>
    </row>
    <row r="35" spans="1:15" s="206" customFormat="1" x14ac:dyDescent="0.2">
      <c r="A35" s="347" t="s">
        <v>454</v>
      </c>
      <c r="B35" s="589">
        <f>SUM(B37:B40)</f>
        <v>0</v>
      </c>
      <c r="C35" s="342">
        <f>SUM(C37:C40)</f>
        <v>-539184486.70000005</v>
      </c>
      <c r="D35" s="342">
        <f>SUM(D37:D40)</f>
        <v>-1500464545.4400001</v>
      </c>
      <c r="E35" s="589">
        <f>SUM(E37:E40)</f>
        <v>0</v>
      </c>
      <c r="F35" s="342">
        <f t="shared" si="2"/>
        <v>-2039649032.1400001</v>
      </c>
      <c r="O35" s="336"/>
    </row>
    <row r="36" spans="1:15" ht="5.25" customHeight="1" x14ac:dyDescent="0.2">
      <c r="A36" s="319"/>
      <c r="B36" s="320"/>
      <c r="C36" s="320"/>
      <c r="D36" s="321"/>
      <c r="E36" s="322"/>
      <c r="F36" s="320"/>
      <c r="O36" s="343"/>
    </row>
    <row r="37" spans="1:15" s="580" customFormat="1" ht="13.5" x14ac:dyDescent="0.25">
      <c r="A37" s="327" t="s">
        <v>175</v>
      </c>
      <c r="B37" s="582">
        <v>0</v>
      </c>
      <c r="C37" s="348"/>
      <c r="D37" s="349">
        <f>+ESF!J42</f>
        <v>-890240614.44000006</v>
      </c>
      <c r="E37" s="592">
        <v>0</v>
      </c>
      <c r="F37" s="344">
        <f t="shared" si="2"/>
        <v>-890240614.44000006</v>
      </c>
      <c r="O37" s="581"/>
    </row>
    <row r="38" spans="1:15" s="580" customFormat="1" ht="13.5" x14ac:dyDescent="0.25">
      <c r="A38" s="327" t="s">
        <v>127</v>
      </c>
      <c r="B38" s="582">
        <v>0</v>
      </c>
      <c r="C38" s="345">
        <f>+ESF!J43-ESF!K43</f>
        <v>-539184486.70000005</v>
      </c>
      <c r="D38" s="351">
        <f>-ESF!K42</f>
        <v>-612736699</v>
      </c>
      <c r="E38" s="592">
        <v>0</v>
      </c>
      <c r="F38" s="344">
        <f t="shared" si="2"/>
        <v>-1151921185.7</v>
      </c>
      <c r="O38" s="581"/>
    </row>
    <row r="39" spans="1:15" s="580" customFormat="1" ht="13.5" x14ac:dyDescent="0.25">
      <c r="A39" s="327" t="s">
        <v>126</v>
      </c>
      <c r="B39" s="582">
        <v>0</v>
      </c>
      <c r="C39" s="582">
        <v>0</v>
      </c>
      <c r="D39" s="324">
        <f>+ESF!J44-ESF!K44</f>
        <v>2512768</v>
      </c>
      <c r="E39" s="592">
        <v>0</v>
      </c>
      <c r="F39" s="344">
        <f t="shared" si="2"/>
        <v>2512768</v>
      </c>
      <c r="O39" s="581"/>
    </row>
    <row r="40" spans="1:15" s="580" customFormat="1" ht="13.5" x14ac:dyDescent="0.25">
      <c r="A40" s="327" t="s">
        <v>125</v>
      </c>
      <c r="B40" s="582">
        <v>0</v>
      </c>
      <c r="C40" s="582">
        <v>0</v>
      </c>
      <c r="D40" s="582">
        <f>+ESF!J45-ESF!K45</f>
        <v>0</v>
      </c>
      <c r="E40" s="592">
        <v>0</v>
      </c>
      <c r="F40" s="591">
        <f t="shared" si="2"/>
        <v>0</v>
      </c>
      <c r="O40" s="581"/>
    </row>
    <row r="41" spans="1:15" s="580" customFormat="1" ht="13.5" x14ac:dyDescent="0.25">
      <c r="A41" s="327" t="s">
        <v>124</v>
      </c>
      <c r="B41" s="582">
        <v>0</v>
      </c>
      <c r="C41" s="582">
        <v>0</v>
      </c>
      <c r="D41" s="582">
        <f>+ESF!J46-ESF!K46</f>
        <v>0</v>
      </c>
      <c r="E41" s="592">
        <v>0</v>
      </c>
      <c r="F41" s="591">
        <f t="shared" si="2"/>
        <v>0</v>
      </c>
      <c r="O41" s="581"/>
    </row>
    <row r="42" spans="1:15" s="206" customFormat="1" ht="13.5" x14ac:dyDescent="0.25">
      <c r="A42" s="332"/>
      <c r="B42" s="324"/>
      <c r="C42" s="324"/>
      <c r="D42" s="324"/>
      <c r="E42" s="350"/>
      <c r="F42" s="342"/>
      <c r="O42" s="336"/>
    </row>
    <row r="43" spans="1:15" s="206" customFormat="1" ht="25.5" x14ac:dyDescent="0.2">
      <c r="A43" s="352" t="s">
        <v>452</v>
      </c>
      <c r="B43" s="589">
        <f>SUM(B45:B46)</f>
        <v>0</v>
      </c>
      <c r="C43" s="589">
        <f t="shared" ref="C43:E43" si="3">SUM(C45:C46)</f>
        <v>0</v>
      </c>
      <c r="D43" s="589">
        <f t="shared" si="3"/>
        <v>0</v>
      </c>
      <c r="E43" s="589">
        <f t="shared" si="3"/>
        <v>0</v>
      </c>
      <c r="F43" s="591">
        <f t="shared" si="2"/>
        <v>0</v>
      </c>
      <c r="O43" s="336"/>
    </row>
    <row r="44" spans="1:15" ht="5.25" customHeight="1" x14ac:dyDescent="0.2">
      <c r="A44" s="319"/>
      <c r="B44" s="320"/>
      <c r="C44" s="320"/>
      <c r="D44" s="321"/>
      <c r="E44" s="322"/>
      <c r="F44" s="320"/>
      <c r="O44" s="343"/>
    </row>
    <row r="45" spans="1:15" s="580" customFormat="1" ht="13.5" x14ac:dyDescent="0.25">
      <c r="A45" s="327" t="s">
        <v>123</v>
      </c>
      <c r="B45" s="582">
        <v>0</v>
      </c>
      <c r="C45" s="582">
        <v>0</v>
      </c>
      <c r="D45" s="582">
        <v>0</v>
      </c>
      <c r="E45" s="592">
        <v>0</v>
      </c>
      <c r="F45" s="591">
        <f t="shared" si="2"/>
        <v>0</v>
      </c>
      <c r="O45" s="581"/>
    </row>
    <row r="46" spans="1:15" s="580" customFormat="1" ht="13.5" x14ac:dyDescent="0.25">
      <c r="A46" s="327" t="s">
        <v>122</v>
      </c>
      <c r="B46" s="582">
        <v>0</v>
      </c>
      <c r="C46" s="582">
        <v>0</v>
      </c>
      <c r="D46" s="582">
        <v>0</v>
      </c>
      <c r="E46" s="592">
        <v>0</v>
      </c>
      <c r="F46" s="591">
        <f t="shared" si="2"/>
        <v>0</v>
      </c>
      <c r="O46" s="581"/>
    </row>
    <row r="47" spans="1:15" s="206" customFormat="1" x14ac:dyDescent="0.2">
      <c r="A47" s="334"/>
      <c r="B47" s="321"/>
      <c r="C47" s="321"/>
      <c r="D47" s="321"/>
      <c r="E47" s="335"/>
      <c r="F47" s="321"/>
      <c r="O47" s="336"/>
    </row>
    <row r="48" spans="1:15" s="201" customFormat="1" ht="21" customHeight="1" x14ac:dyDescent="0.2">
      <c r="A48" s="353" t="s">
        <v>453</v>
      </c>
      <c r="B48" s="338">
        <f>+B27+B29</f>
        <v>72636328</v>
      </c>
      <c r="C48" s="338">
        <f>+C27+C35</f>
        <v>8605509140.2999992</v>
      </c>
      <c r="D48" s="338">
        <f>+D27+D35</f>
        <v>-887727846.44000006</v>
      </c>
      <c r="E48" s="338">
        <f>+E27+E43</f>
        <v>0</v>
      </c>
      <c r="F48" s="338">
        <f>SUM(B48:E48)</f>
        <v>7790417621.8599987</v>
      </c>
      <c r="H48" s="339"/>
      <c r="O48" s="340">
        <f>+F48-ESF!J52</f>
        <v>0</v>
      </c>
    </row>
    <row r="49" spans="1:15" s="206" customFormat="1" ht="8.25" customHeight="1" thickBot="1" x14ac:dyDescent="0.35">
      <c r="A49" s="354"/>
      <c r="B49" s="355"/>
      <c r="C49" s="355"/>
      <c r="D49" s="355"/>
      <c r="E49" s="356"/>
      <c r="F49" s="355"/>
      <c r="O49" s="336"/>
    </row>
    <row r="50" spans="1:15" s="206" customFormat="1" x14ac:dyDescent="0.2">
      <c r="D50" s="357"/>
      <c r="E50" s="357"/>
      <c r="F50" s="358"/>
    </row>
    <row r="51" spans="1:15" s="206" customFormat="1" x14ac:dyDescent="0.2">
      <c r="D51" s="357"/>
      <c r="E51" s="357"/>
    </row>
  </sheetData>
  <mergeCells count="4">
    <mergeCell ref="A1:F1"/>
    <mergeCell ref="A2:F2"/>
    <mergeCell ref="A3:F3"/>
    <mergeCell ref="A4:F4"/>
  </mergeCells>
  <pageMargins left="1.25" right="0.19685039370078741" top="0.39370078740157483" bottom="0.39370078740157483" header="0.31496062992125984" footer="0.31496062992125984"/>
  <pageSetup scale="7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zoomScaleNormal="100" workbookViewId="0">
      <selection activeCell="C9" sqref="C9"/>
    </sheetView>
  </sheetViews>
  <sheetFormatPr baseColWidth="10" defaultColWidth="9.140625" defaultRowHeight="12.75" x14ac:dyDescent="0.2"/>
  <cols>
    <col min="1" max="1" width="3.7109375" style="155" customWidth="1"/>
    <col min="2" max="2" width="72.7109375" style="155" customWidth="1"/>
    <col min="3" max="3" width="19.85546875" style="155" customWidth="1"/>
    <col min="4" max="4" width="15.28515625" style="359" customWidth="1"/>
    <col min="5" max="5" width="3.140625" style="155" customWidth="1"/>
    <col min="6" max="6" width="3.140625" style="206" customWidth="1"/>
    <col min="7" max="16384" width="9.140625" style="155"/>
  </cols>
  <sheetData>
    <row r="1" spans="1:6" ht="24" customHeight="1" x14ac:dyDescent="0.2">
      <c r="A1" s="633" t="s">
        <v>0</v>
      </c>
      <c r="B1" s="661"/>
      <c r="C1" s="661"/>
      <c r="D1" s="661"/>
      <c r="E1" s="662"/>
      <c r="F1" s="360"/>
    </row>
    <row r="2" spans="1:6" ht="20.25" customHeight="1" x14ac:dyDescent="0.2">
      <c r="A2" s="636" t="s">
        <v>254</v>
      </c>
      <c r="B2" s="637"/>
      <c r="C2" s="637"/>
      <c r="D2" s="637"/>
      <c r="E2" s="638"/>
      <c r="F2" s="361"/>
    </row>
    <row r="3" spans="1:6" ht="15.75" customHeight="1" x14ac:dyDescent="0.2">
      <c r="A3" s="674" t="s">
        <v>556</v>
      </c>
      <c r="B3" s="675"/>
      <c r="C3" s="675"/>
      <c r="D3" s="675"/>
      <c r="E3" s="676"/>
      <c r="F3" s="361"/>
    </row>
    <row r="4" spans="1:6" ht="10.5" customHeight="1" thickBot="1" x14ac:dyDescent="0.25">
      <c r="A4" s="642"/>
      <c r="B4" s="643"/>
      <c r="C4" s="643"/>
      <c r="D4" s="643"/>
      <c r="E4" s="644"/>
      <c r="F4" s="361"/>
    </row>
    <row r="5" spans="1:6" ht="13.5" customHeight="1" thickBot="1" x14ac:dyDescent="0.25">
      <c r="A5" s="677"/>
      <c r="B5" s="678"/>
      <c r="C5" s="678"/>
      <c r="D5" s="678"/>
      <c r="E5" s="679"/>
      <c r="F5" s="362"/>
    </row>
    <row r="6" spans="1:6" ht="6.75" customHeight="1" x14ac:dyDescent="0.2">
      <c r="A6" s="363"/>
      <c r="B6" s="259"/>
      <c r="C6" s="259"/>
      <c r="D6" s="364"/>
      <c r="E6" s="365"/>
      <c r="F6" s="366"/>
    </row>
    <row r="7" spans="1:6" x14ac:dyDescent="0.2">
      <c r="A7" s="363"/>
      <c r="B7" s="259"/>
      <c r="C7" s="367" t="s">
        <v>253</v>
      </c>
      <c r="D7" s="368" t="s">
        <v>252</v>
      </c>
      <c r="E7" s="365"/>
      <c r="F7" s="366"/>
    </row>
    <row r="8" spans="1:6" ht="5.25" customHeight="1" x14ac:dyDescent="0.2">
      <c r="A8" s="363"/>
      <c r="B8" s="259"/>
      <c r="C8" s="367"/>
      <c r="D8" s="368"/>
      <c r="E8" s="365"/>
      <c r="F8" s="366"/>
    </row>
    <row r="9" spans="1:6" ht="22.5" customHeight="1" x14ac:dyDescent="0.2">
      <c r="A9" s="369" t="s">
        <v>2</v>
      </c>
      <c r="B9" s="370"/>
      <c r="C9" s="371">
        <f>+C10+C19</f>
        <v>3552006422.5499992</v>
      </c>
      <c r="D9" s="371">
        <f>+D10+D19</f>
        <v>2958469433</v>
      </c>
      <c r="E9" s="372"/>
      <c r="F9" s="192"/>
    </row>
    <row r="10" spans="1:6" x14ac:dyDescent="0.2">
      <c r="A10" s="373" t="s">
        <v>4</v>
      </c>
      <c r="B10" s="374"/>
      <c r="C10" s="375">
        <f>SUM(C11:C17)</f>
        <v>1616105195</v>
      </c>
      <c r="D10" s="375">
        <f>SUM(D11:D17)</f>
        <v>535371267</v>
      </c>
      <c r="E10" s="376"/>
      <c r="F10" s="377"/>
    </row>
    <row r="11" spans="1:6" ht="13.5" x14ac:dyDescent="0.2">
      <c r="A11" s="378"/>
      <c r="B11" s="257" t="s">
        <v>251</v>
      </c>
      <c r="C11" s="241">
        <f>IF(ESF!D10&lt;ESF!E10,(ESF!E10-ESF!D10),0)</f>
        <v>1560975323</v>
      </c>
      <c r="D11" s="568">
        <f>IF(C11&gt;0,0,ESF!D10-ESF!E10)</f>
        <v>0</v>
      </c>
      <c r="E11" s="372"/>
      <c r="F11" s="192"/>
    </row>
    <row r="12" spans="1:6" ht="13.5" x14ac:dyDescent="0.2">
      <c r="A12" s="378"/>
      <c r="B12" s="257" t="s">
        <v>250</v>
      </c>
      <c r="C12" s="568">
        <f>IF(ESF!D11&lt;ESF!E11,(ESF!E11-ESF!D11),0)</f>
        <v>0</v>
      </c>
      <c r="D12" s="241">
        <f>IF(C12&gt;0,0,ESF!D11-ESF!E11)</f>
        <v>535371267</v>
      </c>
      <c r="E12" s="372"/>
      <c r="F12" s="192"/>
    </row>
    <row r="13" spans="1:6" ht="13.5" x14ac:dyDescent="0.2">
      <c r="A13" s="378"/>
      <c r="B13" s="257" t="s">
        <v>249</v>
      </c>
      <c r="C13" s="241">
        <f>IF(ESF!D12&lt;ESF!E12,(ESF!E12-ESF!D12),0)</f>
        <v>55129872</v>
      </c>
      <c r="D13" s="568">
        <f>IF(C13&gt;0,0,ESF!D12-ESF!E12)</f>
        <v>0</v>
      </c>
      <c r="E13" s="372"/>
      <c r="F13" s="192"/>
    </row>
    <row r="14" spans="1:6" ht="13.5" x14ac:dyDescent="0.2">
      <c r="A14" s="378"/>
      <c r="B14" s="257" t="s">
        <v>248</v>
      </c>
      <c r="C14" s="568">
        <f>IF(ESF!D13&lt;ESF!E13,(ESF!E13-ESF!D13),0)</f>
        <v>0</v>
      </c>
      <c r="D14" s="568">
        <f>IF(C14&gt;0,0,ESF!D13-ESF!E13)</f>
        <v>0</v>
      </c>
      <c r="E14" s="372"/>
      <c r="F14" s="192"/>
    </row>
    <row r="15" spans="1:6" ht="13.5" x14ac:dyDescent="0.2">
      <c r="A15" s="378"/>
      <c r="B15" s="257" t="s">
        <v>157</v>
      </c>
      <c r="C15" s="568">
        <f>IF(ESF!D14&lt;ESF!E14,(ESF!E14-ESF!D14),0)</f>
        <v>0</v>
      </c>
      <c r="D15" s="568">
        <f>IF(C15&gt;0,0,ESF!D14-ESF!E14)</f>
        <v>0</v>
      </c>
      <c r="E15" s="372"/>
      <c r="F15" s="192"/>
    </row>
    <row r="16" spans="1:6" ht="13.5" x14ac:dyDescent="0.2">
      <c r="A16" s="378"/>
      <c r="B16" s="257" t="s">
        <v>155</v>
      </c>
      <c r="C16" s="568">
        <f>IF(ESF!D15&lt;ESF!E15,(ESF!E15-ESF!D15),0)</f>
        <v>0</v>
      </c>
      <c r="D16" s="568">
        <f>IF(C16&gt;0,0,ESF!D15-ESF!E15)</f>
        <v>0</v>
      </c>
      <c r="E16" s="372"/>
      <c r="F16" s="192"/>
    </row>
    <row r="17" spans="1:6" ht="13.5" x14ac:dyDescent="0.2">
      <c r="A17" s="378"/>
      <c r="B17" s="257" t="s">
        <v>247</v>
      </c>
      <c r="C17" s="568">
        <f>IF(ESF!D16&lt;ESF!E16,(ESF!E16-ESF!D16),0)</f>
        <v>0</v>
      </c>
      <c r="D17" s="568">
        <f>IF(C17&gt;0,0,ESF!D16-ESF!E16)</f>
        <v>0</v>
      </c>
      <c r="E17" s="372"/>
      <c r="F17" s="192"/>
    </row>
    <row r="18" spans="1:6" ht="4.5" customHeight="1" x14ac:dyDescent="0.2">
      <c r="A18" s="378"/>
      <c r="B18" s="224"/>
      <c r="C18" s="242"/>
      <c r="D18" s="242"/>
      <c r="E18" s="372"/>
      <c r="F18" s="192"/>
    </row>
    <row r="19" spans="1:6" x14ac:dyDescent="0.2">
      <c r="A19" s="373" t="s">
        <v>82</v>
      </c>
      <c r="B19" s="374"/>
      <c r="C19" s="375">
        <f>SUM(C20:C28)</f>
        <v>1935901227.5499992</v>
      </c>
      <c r="D19" s="375">
        <f>SUM(D20:D28)</f>
        <v>2423098166</v>
      </c>
      <c r="E19" s="372"/>
      <c r="F19" s="192"/>
    </row>
    <row r="20" spans="1:6" ht="13.5" x14ac:dyDescent="0.2">
      <c r="A20" s="378"/>
      <c r="B20" s="257" t="s">
        <v>246</v>
      </c>
      <c r="C20" s="241">
        <f>IF(ESF!D22&lt;ESF!E22,(ESF!E22-ESF!D22),0)</f>
        <v>25669677</v>
      </c>
      <c r="D20" s="568">
        <f>IF(C20&gt;0,0,ESF!D22-ESF!E22)</f>
        <v>0</v>
      </c>
      <c r="E20" s="372"/>
      <c r="F20" s="192"/>
    </row>
    <row r="21" spans="1:6" ht="13.5" x14ac:dyDescent="0.2">
      <c r="A21" s="378"/>
      <c r="B21" s="257" t="s">
        <v>149</v>
      </c>
      <c r="C21" s="568">
        <f>IF(ESF!D23&lt;ESF!E23,(ESF!E23-ESF!D23),0)</f>
        <v>0</v>
      </c>
      <c r="D21" s="241">
        <f>IF(C21&gt;0,0,ESF!D23-ESF!E23)</f>
        <v>2205343</v>
      </c>
      <c r="E21" s="372"/>
      <c r="F21" s="192"/>
    </row>
    <row r="22" spans="1:6" ht="13.5" x14ac:dyDescent="0.2">
      <c r="A22" s="378"/>
      <c r="B22" s="257" t="s">
        <v>245</v>
      </c>
      <c r="C22" s="568">
        <f>IF(ESF!D24&lt;ESF!E24,(ESF!E24-ESF!D24),0)</f>
        <v>0</v>
      </c>
      <c r="D22" s="241">
        <f>IF(C22&gt;0,0,ESF!D24-ESF!E24)</f>
        <v>1953061276</v>
      </c>
      <c r="E22" s="372"/>
      <c r="F22" s="192"/>
    </row>
    <row r="23" spans="1:6" ht="13.5" x14ac:dyDescent="0.2">
      <c r="A23" s="378"/>
      <c r="B23" s="257" t="s">
        <v>244</v>
      </c>
      <c r="C23" s="568">
        <f>IF(ESF!D25&lt;ESF!E25,(ESF!E25-ESF!D25),0)</f>
        <v>0</v>
      </c>
      <c r="D23" s="241">
        <f>IF(C23&gt;0,0,ESF!D25-ESF!E25)</f>
        <v>385665882</v>
      </c>
      <c r="E23" s="372"/>
      <c r="F23" s="192"/>
    </row>
    <row r="24" spans="1:6" ht="13.5" x14ac:dyDescent="0.2">
      <c r="A24" s="378"/>
      <c r="B24" s="257" t="s">
        <v>243</v>
      </c>
      <c r="C24" s="568">
        <f>IF(ESF!D26&lt;ESF!E26,(ESF!E26-ESF!D26),0)</f>
        <v>0</v>
      </c>
      <c r="D24" s="241">
        <f>IF(C24&gt;0,0,ESF!D26-ESF!E26)</f>
        <v>82165665</v>
      </c>
      <c r="E24" s="372"/>
      <c r="F24" s="192"/>
    </row>
    <row r="25" spans="1:6" ht="13.5" x14ac:dyDescent="0.2">
      <c r="A25" s="378"/>
      <c r="B25" s="379" t="s">
        <v>242</v>
      </c>
      <c r="C25" s="241">
        <f>IF(ESF!D27&lt;ESF!E27,(ESF!E27-ESF!D27),0)</f>
        <v>1910231550.5499992</v>
      </c>
      <c r="D25" s="568">
        <f>IF(C25&gt;0,0,ESF!D27-ESF!E27)</f>
        <v>0</v>
      </c>
      <c r="E25" s="372"/>
      <c r="F25" s="192"/>
    </row>
    <row r="26" spans="1:6" ht="13.5" x14ac:dyDescent="0.2">
      <c r="A26" s="378"/>
      <c r="B26" s="257" t="s">
        <v>139</v>
      </c>
      <c r="C26" s="568">
        <f>IF(ESF!D28&lt;ESF!E28,(ESF!E28-ESF!D28),0)</f>
        <v>0</v>
      </c>
      <c r="D26" s="568">
        <f>IF(C26&gt;0,0,ESF!D28-ESF!E28)</f>
        <v>0</v>
      </c>
      <c r="E26" s="372"/>
      <c r="F26" s="192"/>
    </row>
    <row r="27" spans="1:6" ht="13.5" x14ac:dyDescent="0.2">
      <c r="A27" s="378"/>
      <c r="B27" s="257" t="s">
        <v>241</v>
      </c>
      <c r="C27" s="568">
        <f>IF(ESF!D29&lt;ESF!E29,(ESF!E29-ESF!D29),0)</f>
        <v>0</v>
      </c>
      <c r="D27" s="568">
        <f>IF(C27&gt;0,0,ESF!D29-ESF!E29)</f>
        <v>0</v>
      </c>
      <c r="E27" s="372"/>
      <c r="F27" s="192"/>
    </row>
    <row r="28" spans="1:6" ht="13.5" x14ac:dyDescent="0.2">
      <c r="A28" s="378"/>
      <c r="B28" s="257" t="s">
        <v>240</v>
      </c>
      <c r="C28" s="568">
        <f>IF(ESF!D30&lt;ESF!E30,(ESF!E30-ESF!D30),0)</f>
        <v>0</v>
      </c>
      <c r="D28" s="568">
        <f>IF(C28&gt;0,0,ESF!D30-ESF!E30)</f>
        <v>0</v>
      </c>
      <c r="E28" s="372"/>
      <c r="F28" s="192"/>
    </row>
    <row r="29" spans="1:6" ht="6" customHeight="1" x14ac:dyDescent="0.2">
      <c r="A29" s="378"/>
      <c r="B29" s="370"/>
      <c r="C29" s="242"/>
      <c r="D29" s="242"/>
      <c r="E29" s="372"/>
      <c r="F29" s="192"/>
    </row>
    <row r="30" spans="1:6" ht="18" customHeight="1" x14ac:dyDescent="0.2">
      <c r="A30" s="369" t="s">
        <v>3</v>
      </c>
      <c r="B30" s="370"/>
      <c r="C30" s="371">
        <f>+C31+C41</f>
        <v>1869793893</v>
      </c>
      <c r="D30" s="371">
        <f>+D31+D41</f>
        <v>490712379</v>
      </c>
      <c r="E30" s="372"/>
      <c r="F30" s="192"/>
    </row>
    <row r="31" spans="1:6" x14ac:dyDescent="0.2">
      <c r="A31" s="373" t="s">
        <v>5</v>
      </c>
      <c r="B31" s="370"/>
      <c r="C31" s="375">
        <f>SUM(C32:C39)</f>
        <v>1176718529</v>
      </c>
      <c r="D31" s="375">
        <f>SUM(D32:D39)</f>
        <v>487298643</v>
      </c>
      <c r="E31" s="372"/>
      <c r="F31" s="192"/>
    </row>
    <row r="32" spans="1:6" ht="13.5" x14ac:dyDescent="0.2">
      <c r="A32" s="380"/>
      <c r="B32" s="257" t="s">
        <v>239</v>
      </c>
      <c r="C32" s="241">
        <f>IF(ESF!J10&gt;ESF!K10,ESF!J10-ESF!K10,0)</f>
        <v>752675399</v>
      </c>
      <c r="D32" s="568">
        <f>IF(C32&gt;0,0,ESF!K10-ESF!J10)</f>
        <v>0</v>
      </c>
      <c r="E32" s="372"/>
      <c r="F32" s="192"/>
    </row>
    <row r="33" spans="1:6" ht="13.5" x14ac:dyDescent="0.2">
      <c r="A33" s="380"/>
      <c r="B33" s="257" t="s">
        <v>238</v>
      </c>
      <c r="C33" s="241">
        <f>IF(ESF!J11&gt;ESF!K11,ESF!J11-ESF!K11,0)</f>
        <v>415171997</v>
      </c>
      <c r="D33" s="568">
        <f>IF(C33&gt;0,0,ESF!K11-ESF!J11)</f>
        <v>0</v>
      </c>
      <c r="E33" s="372"/>
      <c r="F33" s="192"/>
    </row>
    <row r="34" spans="1:6" ht="13.5" x14ac:dyDescent="0.2">
      <c r="A34" s="380"/>
      <c r="B34" s="257" t="s">
        <v>237</v>
      </c>
      <c r="C34" s="568">
        <f>IF(ESF!J12&gt;ESF!K12,ESF!J12-ESF!K12,0)</f>
        <v>0</v>
      </c>
      <c r="D34" s="241">
        <f>IF(C34&gt;0,0,ESF!K12-ESF!J12)</f>
        <v>324707245</v>
      </c>
      <c r="E34" s="372"/>
      <c r="F34" s="192"/>
    </row>
    <row r="35" spans="1:6" ht="13.5" x14ac:dyDescent="0.2">
      <c r="A35" s="380"/>
      <c r="B35" s="257" t="s">
        <v>158</v>
      </c>
      <c r="C35" s="568">
        <f>IF(ESF!J13&gt;ESF!K13,ESF!J13-ESF!K13,0)</f>
        <v>0</v>
      </c>
      <c r="D35" s="568">
        <f>IF(C35&gt;0,0,ESF!K13-ESF!J13)</f>
        <v>0</v>
      </c>
      <c r="E35" s="372"/>
      <c r="F35" s="192"/>
    </row>
    <row r="36" spans="1:6" ht="13.5" x14ac:dyDescent="0.2">
      <c r="A36" s="380"/>
      <c r="B36" s="257" t="s">
        <v>156</v>
      </c>
      <c r="C36" s="568">
        <f>IF(ESF!J14&gt;ESF!K14,ESF!J14-ESF!K14,0)</f>
        <v>0</v>
      </c>
      <c r="D36" s="241">
        <f>IF(C36&gt;0,0,ESF!K14-ESF!J14)</f>
        <v>7375377</v>
      </c>
      <c r="E36" s="372"/>
      <c r="F36" s="192"/>
    </row>
    <row r="37" spans="1:6" ht="13.5" x14ac:dyDescent="0.2">
      <c r="A37" s="380"/>
      <c r="B37" s="257" t="s">
        <v>589</v>
      </c>
      <c r="C37" s="568">
        <f>IF(ESF!J15&gt;ESF!K15,ESF!J15-ESF!K15,0)</f>
        <v>0</v>
      </c>
      <c r="D37" s="241">
        <f>IF(C37&gt;0,0,ESF!K15-ESF!J15)</f>
        <v>155216021</v>
      </c>
      <c r="E37" s="372"/>
      <c r="F37" s="192"/>
    </row>
    <row r="38" spans="1:6" ht="13.5" x14ac:dyDescent="0.2">
      <c r="A38" s="380"/>
      <c r="B38" s="257" t="s">
        <v>153</v>
      </c>
      <c r="C38" s="568">
        <f>IF(ESF!J16&gt;ESF!K16,ESF!J16-ESF!K16,0)</f>
        <v>0</v>
      </c>
      <c r="D38" s="568">
        <f>IF(C38&gt;0,0,ESF!K16-ESF!J16)</f>
        <v>0</v>
      </c>
      <c r="E38" s="372"/>
      <c r="F38" s="192"/>
    </row>
    <row r="39" spans="1:6" ht="13.5" x14ac:dyDescent="0.2">
      <c r="A39" s="380"/>
      <c r="B39" s="257" t="s">
        <v>236</v>
      </c>
      <c r="C39" s="241">
        <f>IF(ESF!J17&gt;ESF!K17,ESF!J17-ESF!K17,0)</f>
        <v>8871133</v>
      </c>
      <c r="D39" s="568">
        <f>IF(C39&gt;0,0,ESF!K17-ESF!J17)</f>
        <v>0</v>
      </c>
      <c r="E39" s="372"/>
      <c r="F39" s="192"/>
    </row>
    <row r="40" spans="1:6" ht="4.5" customHeight="1" x14ac:dyDescent="0.2">
      <c r="A40" s="378"/>
      <c r="B40" s="370"/>
      <c r="C40" s="242"/>
      <c r="D40" s="242"/>
      <c r="E40" s="372"/>
      <c r="F40" s="192"/>
    </row>
    <row r="41" spans="1:6" x14ac:dyDescent="0.2">
      <c r="A41" s="373" t="s">
        <v>83</v>
      </c>
      <c r="B41" s="370"/>
      <c r="C41" s="375">
        <f>SUM(C42:C47)</f>
        <v>693075364</v>
      </c>
      <c r="D41" s="375">
        <f>SUM(D42:D47)</f>
        <v>3413736</v>
      </c>
      <c r="E41" s="372"/>
      <c r="F41" s="192"/>
    </row>
    <row r="42" spans="1:6" ht="13.5" x14ac:dyDescent="0.2">
      <c r="A42" s="378"/>
      <c r="B42" s="257" t="s">
        <v>148</v>
      </c>
      <c r="C42" s="568">
        <f>IF(ESF!J22&gt;ESF!K22,ESF!J22-ESF!K22,0)</f>
        <v>0</v>
      </c>
      <c r="D42" s="568">
        <f>IF(C42&gt;0,0,ESF!K22-ESF!J22)</f>
        <v>0</v>
      </c>
      <c r="E42" s="372"/>
      <c r="F42" s="192"/>
    </row>
    <row r="43" spans="1:6" ht="13.5" x14ac:dyDescent="0.2">
      <c r="A43" s="378"/>
      <c r="B43" s="257" t="s">
        <v>146</v>
      </c>
      <c r="C43" s="568">
        <f>IF(ESF!J23&gt;ESF!K23,ESF!J23-ESF!K23,0)</f>
        <v>0</v>
      </c>
      <c r="D43" s="568">
        <f>IF(C43&gt;0,0,ESF!K23-ESF!J23)</f>
        <v>0</v>
      </c>
      <c r="E43" s="372"/>
      <c r="F43" s="192"/>
    </row>
    <row r="44" spans="1:6" ht="13.5" x14ac:dyDescent="0.2">
      <c r="A44" s="378"/>
      <c r="B44" s="257" t="s">
        <v>235</v>
      </c>
      <c r="C44" s="241">
        <f>IF(ESF!J24&gt;ESF!K24,ESF!J24-ESF!K24,0)</f>
        <v>693075364</v>
      </c>
      <c r="D44" s="568">
        <f>IF(C44&gt;0,0,ESF!K24-ESF!J24)</f>
        <v>0</v>
      </c>
      <c r="E44" s="372"/>
      <c r="F44" s="192"/>
    </row>
    <row r="45" spans="1:6" ht="13.5" x14ac:dyDescent="0.2">
      <c r="A45" s="378"/>
      <c r="B45" s="257" t="s">
        <v>142</v>
      </c>
      <c r="C45" s="568">
        <f>IF(ESF!J25&gt;ESF!K25,ESF!J25-ESF!K25,0)</f>
        <v>0</v>
      </c>
      <c r="D45" s="568">
        <f>IF(C45&gt;0,0,ESF!K25-ESF!J25)</f>
        <v>0</v>
      </c>
      <c r="E45" s="372"/>
      <c r="F45" s="192"/>
    </row>
    <row r="46" spans="1:6" ht="13.5" x14ac:dyDescent="0.2">
      <c r="A46" s="378"/>
      <c r="B46" s="257" t="s">
        <v>234</v>
      </c>
      <c r="C46" s="568">
        <f>IF(ESF!J26&gt;ESF!K26,ESF!J26-ESF!K26,0)</f>
        <v>0</v>
      </c>
      <c r="D46" s="241">
        <f>IF(C46&gt;0,0,ESF!K26-ESF!J26)</f>
        <v>3413736</v>
      </c>
      <c r="E46" s="372"/>
      <c r="F46" s="192"/>
    </row>
    <row r="47" spans="1:6" ht="13.5" x14ac:dyDescent="0.2">
      <c r="A47" s="378"/>
      <c r="B47" s="257" t="s">
        <v>138</v>
      </c>
      <c r="C47" s="568">
        <f>IF(ESF!J27&gt;ESF!K27,ESF!J27-ESF!K27,0)</f>
        <v>0</v>
      </c>
      <c r="D47" s="568">
        <f>IF(C47&gt;0,0,ESF!K27-ESF!J27)</f>
        <v>0</v>
      </c>
      <c r="E47" s="372"/>
      <c r="F47" s="192"/>
    </row>
    <row r="48" spans="1:6" ht="5.25" customHeight="1" x14ac:dyDescent="0.2">
      <c r="A48" s="378"/>
      <c r="B48" s="381"/>
      <c r="C48" s="251"/>
      <c r="D48" s="251"/>
      <c r="E48" s="372"/>
      <c r="F48" s="192"/>
    </row>
    <row r="49" spans="1:6" s="605" customFormat="1" ht="16.5" x14ac:dyDescent="0.3">
      <c r="A49" s="601" t="s">
        <v>233</v>
      </c>
      <c r="B49" s="602"/>
      <c r="C49" s="371">
        <f>+C50+C55+C62+C63+C64</f>
        <v>69543296</v>
      </c>
      <c r="D49" s="371">
        <f>+D50+D55+D62+D63+D64</f>
        <v>2042161800.1400001</v>
      </c>
      <c r="E49" s="603"/>
      <c r="F49" s="604"/>
    </row>
    <row r="50" spans="1:6" x14ac:dyDescent="0.2">
      <c r="A50" s="382" t="s">
        <v>133</v>
      </c>
      <c r="B50" s="370"/>
      <c r="C50" s="375">
        <f>SUM(C51:C53)</f>
        <v>67030528</v>
      </c>
      <c r="D50" s="593">
        <f>SUM(D51:D53)</f>
        <v>0</v>
      </c>
      <c r="E50" s="372"/>
      <c r="F50" s="192"/>
    </row>
    <row r="51" spans="1:6" ht="13.5" x14ac:dyDescent="0.2">
      <c r="A51" s="378"/>
      <c r="B51" s="381" t="s">
        <v>132</v>
      </c>
      <c r="C51" s="568">
        <f>IF(ESF!J37&gt;ESF!K37,ESF!J37-ESF!K37,0)</f>
        <v>0</v>
      </c>
      <c r="D51" s="594">
        <f>IF(C51&gt;0,0,ESF!K37-ESF!J37)</f>
        <v>0</v>
      </c>
      <c r="E51" s="372"/>
      <c r="F51" s="192"/>
    </row>
    <row r="52" spans="1:6" ht="13.5" x14ac:dyDescent="0.2">
      <c r="A52" s="378"/>
      <c r="B52" s="381" t="s">
        <v>131</v>
      </c>
      <c r="C52" s="241">
        <f>IF(ESF!J38&gt;ESF!K38,ESF!J38-ESF!K38,0)</f>
        <v>67030528</v>
      </c>
      <c r="D52" s="568">
        <f>IF(C52&gt;0,0,ESF!K38-ESF!J38)</f>
        <v>0</v>
      </c>
      <c r="E52" s="372"/>
      <c r="F52" s="192"/>
    </row>
    <row r="53" spans="1:6" ht="13.5" x14ac:dyDescent="0.2">
      <c r="A53" s="378"/>
      <c r="B53" s="381" t="s">
        <v>130</v>
      </c>
      <c r="C53" s="568">
        <f>IF(ESF!J39&gt;ESF!K39,ESF!J39-ESF!K39,0)</f>
        <v>0</v>
      </c>
      <c r="D53" s="594">
        <f>IF(C53&gt;0,0,ESF!K39-ESF!J39)</f>
        <v>0</v>
      </c>
      <c r="E53" s="372"/>
      <c r="F53" s="192"/>
    </row>
    <row r="54" spans="1:6" ht="6" customHeight="1" x14ac:dyDescent="0.2">
      <c r="A54" s="378"/>
      <c r="B54" s="370"/>
      <c r="C54" s="242"/>
      <c r="D54" s="242"/>
      <c r="E54" s="372"/>
      <c r="F54" s="192"/>
    </row>
    <row r="55" spans="1:6" x14ac:dyDescent="0.2">
      <c r="A55" s="382" t="s">
        <v>129</v>
      </c>
      <c r="B55" s="370"/>
      <c r="C55" s="375">
        <f>SUM(C56:C60)</f>
        <v>2512768</v>
      </c>
      <c r="D55" s="375">
        <f>SUM(D56:D60)</f>
        <v>2042161800.1400001</v>
      </c>
      <c r="E55" s="372"/>
      <c r="F55" s="192"/>
    </row>
    <row r="56" spans="1:6" ht="13.5" x14ac:dyDescent="0.2">
      <c r="A56" s="378"/>
      <c r="B56" s="381" t="s">
        <v>175</v>
      </c>
      <c r="C56" s="568">
        <f>IF(ESF!J42&gt;ESF!K42,ESF!J42-ESF!K42,0)</f>
        <v>0</v>
      </c>
      <c r="D56" s="241">
        <f>IF(C56&gt;0,0,ESF!K42-ESF!J42)</f>
        <v>1502977313.4400001</v>
      </c>
      <c r="E56" s="372"/>
      <c r="F56" s="192"/>
    </row>
    <row r="57" spans="1:6" ht="13.5" x14ac:dyDescent="0.2">
      <c r="A57" s="378"/>
      <c r="B57" s="381" t="s">
        <v>127</v>
      </c>
      <c r="C57" s="568">
        <f>IF(ESF!J43&gt;ESF!K43,ESF!J43-ESF!K43,0)</f>
        <v>0</v>
      </c>
      <c r="D57" s="241">
        <f>IF(C57&gt;0,0,ESF!K43-ESF!J43)</f>
        <v>539184486.70000005</v>
      </c>
      <c r="E57" s="372"/>
      <c r="F57" s="192"/>
    </row>
    <row r="58" spans="1:6" ht="13.5" x14ac:dyDescent="0.2">
      <c r="A58" s="378"/>
      <c r="B58" s="381" t="s">
        <v>126</v>
      </c>
      <c r="C58" s="241">
        <f>IF(ESF!J44&gt;ESF!K44,ESF!J44-ESF!K44,0)</f>
        <v>2512768</v>
      </c>
      <c r="D58" s="568">
        <f>IF(C58&gt;0,0,ESF!K44-ESF!J44)</f>
        <v>0</v>
      </c>
      <c r="E58" s="372"/>
      <c r="F58" s="192"/>
    </row>
    <row r="59" spans="1:6" ht="13.5" x14ac:dyDescent="0.2">
      <c r="A59" s="378"/>
      <c r="B59" s="381" t="s">
        <v>125</v>
      </c>
      <c r="C59" s="568">
        <f>IF(ESF!J45&gt;ESF!K45,ESF!J45-ESF!K45,0)</f>
        <v>0</v>
      </c>
      <c r="D59" s="568">
        <f>IF(C59&gt;0,0,ESF!K45-ESF!J45)</f>
        <v>0</v>
      </c>
      <c r="E59" s="372"/>
      <c r="F59" s="192"/>
    </row>
    <row r="60" spans="1:6" ht="13.5" x14ac:dyDescent="0.2">
      <c r="A60" s="378"/>
      <c r="B60" s="381" t="s">
        <v>124</v>
      </c>
      <c r="C60" s="568">
        <f>IF(ESF!J46&gt;ESF!K46,ESF!J46-ESF!K46,0)</f>
        <v>0</v>
      </c>
      <c r="D60" s="568">
        <f>IF(C60&gt;0,0,ESF!K46-ESF!J46)</f>
        <v>0</v>
      </c>
      <c r="E60" s="372"/>
      <c r="F60" s="192"/>
    </row>
    <row r="61" spans="1:6" ht="5.25" customHeight="1" x14ac:dyDescent="0.2">
      <c r="A61" s="378"/>
      <c r="B61" s="370"/>
      <c r="C61" s="242"/>
      <c r="D61" s="242"/>
      <c r="E61" s="372"/>
      <c r="F61" s="192"/>
    </row>
    <row r="62" spans="1:6" x14ac:dyDescent="0.2">
      <c r="A62" s="382" t="s">
        <v>232</v>
      </c>
      <c r="B62" s="370"/>
      <c r="C62" s="593">
        <v>0</v>
      </c>
      <c r="D62" s="593">
        <v>0</v>
      </c>
      <c r="E62" s="372"/>
      <c r="F62" s="192"/>
    </row>
    <row r="63" spans="1:6" ht="13.5" x14ac:dyDescent="0.2">
      <c r="A63" s="383"/>
      <c r="B63" s="381" t="s">
        <v>123</v>
      </c>
      <c r="C63" s="594">
        <f>IF(ESF!J49&gt;ESF!K49,ESF!J49-ESF!K49,0)</f>
        <v>0</v>
      </c>
      <c r="D63" s="594">
        <f>IF(C63&gt;0,0,ESF!K49-ESF!J49)</f>
        <v>0</v>
      </c>
      <c r="E63" s="372"/>
      <c r="F63" s="192"/>
    </row>
    <row r="64" spans="1:6" ht="13.5" x14ac:dyDescent="0.2">
      <c r="A64" s="383"/>
      <c r="B64" s="381" t="s">
        <v>122</v>
      </c>
      <c r="C64" s="594">
        <f>IF(ESF!J50&gt;ESF!K50,ESF!J50-ESF!K50,0)</f>
        <v>0</v>
      </c>
      <c r="D64" s="594">
        <f>IF(C64&gt;0,0,ESF!K50-ESF!J50)</f>
        <v>0</v>
      </c>
      <c r="E64" s="372"/>
      <c r="F64" s="192"/>
    </row>
    <row r="65" spans="1:6" ht="3.75" customHeight="1" thickBot="1" x14ac:dyDescent="0.25">
      <c r="A65" s="384"/>
      <c r="B65" s="385"/>
      <c r="C65" s="385"/>
      <c r="D65" s="385"/>
      <c r="E65" s="386"/>
      <c r="F65" s="192"/>
    </row>
    <row r="66" spans="1:6" x14ac:dyDescent="0.2">
      <c r="A66" s="177"/>
      <c r="B66" s="190"/>
      <c r="C66" s="191"/>
      <c r="D66" s="190"/>
      <c r="E66" s="177"/>
      <c r="F66" s="192"/>
    </row>
    <row r="67" spans="1:6" x14ac:dyDescent="0.2">
      <c r="A67" s="177"/>
      <c r="B67" s="190"/>
      <c r="C67" s="191"/>
      <c r="D67" s="190"/>
      <c r="E67" s="177"/>
      <c r="F67" s="192"/>
    </row>
    <row r="68" spans="1:6" x14ac:dyDescent="0.2">
      <c r="A68" s="177"/>
      <c r="B68" s="190"/>
      <c r="C68" s="191"/>
      <c r="D68" s="190"/>
      <c r="E68" s="177"/>
      <c r="F68" s="192"/>
    </row>
    <row r="69" spans="1:6" x14ac:dyDescent="0.2">
      <c r="A69" s="190"/>
      <c r="B69" s="190"/>
      <c r="C69" s="190"/>
      <c r="D69" s="190"/>
      <c r="E69" s="190"/>
      <c r="F69" s="201"/>
    </row>
    <row r="70" spans="1:6" ht="16.5" x14ac:dyDescent="0.2">
      <c r="A70" s="673" t="s">
        <v>588</v>
      </c>
      <c r="B70" s="673"/>
      <c r="C70" s="673"/>
      <c r="D70" s="673"/>
      <c r="E70" s="673"/>
      <c r="F70" s="388"/>
    </row>
    <row r="71" spans="1:6" ht="16.5" x14ac:dyDescent="0.2">
      <c r="A71" s="673" t="s">
        <v>120</v>
      </c>
      <c r="B71" s="673"/>
      <c r="C71" s="673"/>
      <c r="D71" s="673"/>
      <c r="E71" s="673"/>
      <c r="F71" s="388"/>
    </row>
    <row r="72" spans="1:6" x14ac:dyDescent="0.2">
      <c r="A72" s="190"/>
      <c r="B72" s="190"/>
      <c r="C72" s="190"/>
      <c r="D72" s="387"/>
      <c r="E72" s="177"/>
      <c r="F72" s="192"/>
    </row>
    <row r="73" spans="1:6" x14ac:dyDescent="0.2">
      <c r="A73" s="190"/>
      <c r="B73" s="190"/>
      <c r="C73" s="190"/>
      <c r="D73" s="387"/>
      <c r="E73" s="190"/>
      <c r="F73" s="201"/>
    </row>
    <row r="74" spans="1:6" x14ac:dyDescent="0.2">
      <c r="A74" s="190"/>
      <c r="B74" s="190"/>
      <c r="C74" s="190"/>
      <c r="D74" s="387"/>
      <c r="E74" s="190"/>
      <c r="F74" s="201"/>
    </row>
    <row r="75" spans="1:6" x14ac:dyDescent="0.2">
      <c r="A75" s="190"/>
      <c r="B75" s="190"/>
      <c r="C75" s="190"/>
      <c r="D75" s="387"/>
      <c r="E75" s="190"/>
      <c r="F75" s="201"/>
    </row>
    <row r="76" spans="1:6" x14ac:dyDescent="0.2">
      <c r="A76" s="190"/>
      <c r="B76" s="190"/>
      <c r="C76" s="190"/>
      <c r="D76" s="387"/>
      <c r="E76" s="190"/>
      <c r="F76" s="201"/>
    </row>
    <row r="77" spans="1:6" x14ac:dyDescent="0.2">
      <c r="A77" s="190"/>
      <c r="B77" s="190"/>
      <c r="C77" s="190"/>
      <c r="D77" s="387"/>
      <c r="E77" s="190"/>
      <c r="F77" s="201"/>
    </row>
    <row r="78" spans="1:6" x14ac:dyDescent="0.2">
      <c r="A78" s="190"/>
      <c r="B78" s="190"/>
      <c r="C78" s="190"/>
      <c r="D78" s="387"/>
      <c r="E78" s="190"/>
      <c r="F78" s="201"/>
    </row>
    <row r="79" spans="1:6" x14ac:dyDescent="0.2">
      <c r="A79" s="190"/>
      <c r="B79" s="190"/>
      <c r="C79" s="190"/>
      <c r="D79" s="387"/>
      <c r="E79" s="190"/>
      <c r="F79" s="201"/>
    </row>
    <row r="80" spans="1:6" x14ac:dyDescent="0.2">
      <c r="A80" s="190"/>
      <c r="B80" s="190"/>
      <c r="C80" s="190"/>
      <c r="D80" s="387"/>
      <c r="E80" s="190"/>
      <c r="F80" s="201"/>
    </row>
    <row r="81" spans="1:6" x14ac:dyDescent="0.2">
      <c r="A81" s="190"/>
      <c r="B81" s="190"/>
      <c r="C81" s="190"/>
      <c r="D81" s="387"/>
      <c r="E81" s="190"/>
      <c r="F81" s="201"/>
    </row>
    <row r="82" spans="1:6" x14ac:dyDescent="0.2">
      <c r="A82" s="190"/>
      <c r="B82" s="190"/>
      <c r="C82" s="190"/>
      <c r="D82" s="387"/>
      <c r="E82" s="190"/>
      <c r="F82" s="201"/>
    </row>
    <row r="83" spans="1:6" x14ac:dyDescent="0.2">
      <c r="A83" s="190"/>
      <c r="B83" s="190"/>
      <c r="C83" s="190"/>
      <c r="D83" s="387"/>
      <c r="E83" s="190"/>
      <c r="F83" s="201"/>
    </row>
    <row r="84" spans="1:6" x14ac:dyDescent="0.2">
      <c r="A84" s="190"/>
      <c r="B84" s="190"/>
      <c r="C84" s="190"/>
      <c r="D84" s="387"/>
      <c r="E84" s="190"/>
      <c r="F84" s="201"/>
    </row>
    <row r="85" spans="1:6" x14ac:dyDescent="0.2">
      <c r="A85" s="190"/>
      <c r="B85" s="190"/>
      <c r="C85" s="190"/>
      <c r="D85" s="387"/>
      <c r="E85" s="190"/>
      <c r="F85" s="201"/>
    </row>
    <row r="86" spans="1:6" x14ac:dyDescent="0.2">
      <c r="A86" s="190"/>
      <c r="B86" s="190"/>
      <c r="C86" s="190"/>
      <c r="D86" s="387"/>
      <c r="E86" s="190"/>
      <c r="F86" s="201"/>
    </row>
    <row r="87" spans="1:6" x14ac:dyDescent="0.2">
      <c r="A87" s="190"/>
      <c r="B87" s="190"/>
      <c r="C87" s="190"/>
      <c r="D87" s="387"/>
      <c r="E87" s="190"/>
      <c r="F87" s="201"/>
    </row>
    <row r="88" spans="1:6" x14ac:dyDescent="0.2">
      <c r="A88" s="190"/>
      <c r="B88" s="190"/>
      <c r="C88" s="190"/>
      <c r="D88" s="387"/>
      <c r="E88" s="190"/>
      <c r="F88" s="201"/>
    </row>
    <row r="89" spans="1:6" x14ac:dyDescent="0.2">
      <c r="A89" s="190"/>
      <c r="B89" s="190"/>
      <c r="C89" s="190"/>
      <c r="D89" s="387"/>
      <c r="E89" s="190"/>
      <c r="F89" s="201"/>
    </row>
    <row r="90" spans="1:6" x14ac:dyDescent="0.2">
      <c r="A90" s="190"/>
      <c r="B90" s="190"/>
      <c r="C90" s="190"/>
      <c r="D90" s="387"/>
      <c r="E90" s="190"/>
      <c r="F90" s="201"/>
    </row>
    <row r="91" spans="1:6" x14ac:dyDescent="0.2">
      <c r="A91" s="190"/>
      <c r="B91" s="190"/>
      <c r="C91" s="190"/>
      <c r="D91" s="387"/>
      <c r="E91" s="190"/>
      <c r="F91" s="201"/>
    </row>
    <row r="92" spans="1:6" x14ac:dyDescent="0.2">
      <c r="A92" s="190"/>
      <c r="B92" s="190"/>
      <c r="C92" s="190"/>
      <c r="D92" s="387"/>
      <c r="E92" s="190"/>
      <c r="F92" s="201"/>
    </row>
    <row r="93" spans="1:6" x14ac:dyDescent="0.2">
      <c r="A93" s="190"/>
      <c r="B93" s="190"/>
      <c r="C93" s="190"/>
      <c r="D93" s="387"/>
      <c r="E93" s="190"/>
      <c r="F93" s="201"/>
    </row>
    <row r="94" spans="1:6" x14ac:dyDescent="0.2">
      <c r="A94" s="190"/>
      <c r="B94" s="190"/>
      <c r="C94" s="190"/>
      <c r="D94" s="387"/>
      <c r="E94" s="190"/>
      <c r="F94" s="201"/>
    </row>
    <row r="95" spans="1:6" x14ac:dyDescent="0.2">
      <c r="A95" s="190"/>
      <c r="B95" s="190"/>
      <c r="C95" s="190"/>
      <c r="D95" s="387"/>
      <c r="E95" s="190"/>
      <c r="F95" s="201"/>
    </row>
    <row r="96" spans="1:6" x14ac:dyDescent="0.2">
      <c r="A96" s="190"/>
      <c r="B96" s="190"/>
      <c r="C96" s="190"/>
      <c r="D96" s="387"/>
      <c r="E96" s="190"/>
      <c r="F96" s="201"/>
    </row>
    <row r="97" spans="1:6" x14ac:dyDescent="0.2">
      <c r="A97" s="190"/>
      <c r="B97" s="190"/>
      <c r="C97" s="190"/>
      <c r="D97" s="387"/>
      <c r="E97" s="190"/>
      <c r="F97" s="201"/>
    </row>
    <row r="98" spans="1:6" x14ac:dyDescent="0.2">
      <c r="A98" s="190"/>
      <c r="B98" s="190"/>
      <c r="C98" s="190"/>
      <c r="D98" s="387"/>
      <c r="E98" s="190"/>
      <c r="F98" s="201"/>
    </row>
    <row r="99" spans="1:6" x14ac:dyDescent="0.2">
      <c r="A99" s="190"/>
      <c r="B99" s="190"/>
      <c r="C99" s="190"/>
      <c r="D99" s="387"/>
      <c r="E99" s="190"/>
      <c r="F99" s="201"/>
    </row>
    <row r="100" spans="1:6" x14ac:dyDescent="0.2">
      <c r="A100" s="190"/>
      <c r="B100" s="190"/>
      <c r="C100" s="190"/>
      <c r="D100" s="387"/>
      <c r="E100" s="190"/>
      <c r="F100" s="201"/>
    </row>
    <row r="101" spans="1:6" x14ac:dyDescent="0.2">
      <c r="A101" s="190"/>
      <c r="B101" s="190"/>
      <c r="C101" s="190"/>
      <c r="D101" s="387"/>
      <c r="E101" s="190"/>
      <c r="F101" s="201"/>
    </row>
    <row r="102" spans="1:6" x14ac:dyDescent="0.2">
      <c r="A102" s="190"/>
      <c r="B102" s="190"/>
      <c r="C102" s="190"/>
      <c r="D102" s="387"/>
      <c r="E102" s="190"/>
      <c r="F102" s="201"/>
    </row>
    <row r="103" spans="1:6" x14ac:dyDescent="0.2">
      <c r="A103" s="190"/>
      <c r="B103" s="190"/>
      <c r="C103" s="190"/>
      <c r="D103" s="387"/>
      <c r="E103" s="190"/>
      <c r="F103" s="201"/>
    </row>
    <row r="104" spans="1:6" x14ac:dyDescent="0.2">
      <c r="A104" s="190"/>
      <c r="B104" s="190"/>
      <c r="C104" s="190"/>
      <c r="D104" s="387"/>
      <c r="E104" s="190"/>
      <c r="F104" s="201"/>
    </row>
    <row r="105" spans="1:6" x14ac:dyDescent="0.2">
      <c r="A105" s="190"/>
      <c r="B105" s="190"/>
      <c r="C105" s="190"/>
      <c r="D105" s="387"/>
      <c r="E105" s="190"/>
      <c r="F105" s="201"/>
    </row>
    <row r="106" spans="1:6" x14ac:dyDescent="0.2">
      <c r="A106" s="190"/>
      <c r="B106" s="190"/>
      <c r="C106" s="190"/>
      <c r="D106" s="387"/>
      <c r="E106" s="190"/>
      <c r="F106" s="201"/>
    </row>
    <row r="107" spans="1:6" x14ac:dyDescent="0.2">
      <c r="A107" s="190"/>
      <c r="B107" s="190"/>
      <c r="C107" s="190"/>
      <c r="D107" s="387"/>
      <c r="E107" s="190"/>
      <c r="F107" s="201"/>
    </row>
  </sheetData>
  <mergeCells count="7">
    <mergeCell ref="A71:E71"/>
    <mergeCell ref="A1:E1"/>
    <mergeCell ref="A2:E2"/>
    <mergeCell ref="A3:E3"/>
    <mergeCell ref="A4:E4"/>
    <mergeCell ref="A5:E5"/>
    <mergeCell ref="A70:E70"/>
  </mergeCells>
  <printOptions horizontalCentered="1"/>
  <pageMargins left="0.7" right="0.7" top="0.75" bottom="0.75" header="0.3" footer="0.3"/>
  <pageSetup scale="77"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1"/>
  <sheetViews>
    <sheetView zoomScaleNormal="100" workbookViewId="0">
      <selection activeCell="B14" sqref="B14"/>
    </sheetView>
  </sheetViews>
  <sheetFormatPr baseColWidth="10" defaultColWidth="63" defaultRowHeight="12.75" x14ac:dyDescent="0.2"/>
  <cols>
    <col min="1" max="1" width="3.7109375" style="390" customWidth="1"/>
    <col min="2" max="2" width="85.85546875" style="442" customWidth="1"/>
    <col min="3" max="3" width="19.42578125" style="443" bestFit="1" customWidth="1"/>
    <col min="4" max="4" width="18.7109375" style="443" customWidth="1"/>
    <col min="5" max="5" width="5.28515625" style="443" customWidth="1"/>
    <col min="6" max="6" width="13.7109375" style="390" bestFit="1" customWidth="1"/>
    <col min="7" max="7" width="18.28515625" style="390" bestFit="1" customWidth="1"/>
    <col min="8" max="16384" width="63" style="390"/>
  </cols>
  <sheetData>
    <row r="1" spans="1:7" ht="20.25" customHeight="1" x14ac:dyDescent="0.2">
      <c r="A1" s="681" t="s">
        <v>273</v>
      </c>
      <c r="B1" s="682"/>
      <c r="C1" s="682"/>
      <c r="D1" s="683"/>
      <c r="E1" s="389"/>
    </row>
    <row r="2" spans="1:7" ht="16.5" customHeight="1" x14ac:dyDescent="0.2">
      <c r="A2" s="684" t="s">
        <v>272</v>
      </c>
      <c r="B2" s="685"/>
      <c r="C2" s="685"/>
      <c r="D2" s="686"/>
      <c r="E2" s="391"/>
    </row>
    <row r="3" spans="1:7" ht="18.75" customHeight="1" x14ac:dyDescent="0.2">
      <c r="A3" s="687" t="s">
        <v>554</v>
      </c>
      <c r="B3" s="688"/>
      <c r="C3" s="688"/>
      <c r="D3" s="689"/>
      <c r="E3" s="391"/>
    </row>
    <row r="4" spans="1:7" ht="7.5" customHeight="1" thickBot="1" x14ac:dyDescent="0.35">
      <c r="A4" s="690"/>
      <c r="B4" s="691"/>
      <c r="C4" s="691"/>
      <c r="D4" s="692"/>
      <c r="E4" s="392"/>
    </row>
    <row r="5" spans="1:7" ht="13.5" customHeight="1" thickBot="1" x14ac:dyDescent="0.35">
      <c r="A5" s="606"/>
      <c r="B5" s="392"/>
      <c r="C5" s="392"/>
      <c r="D5" s="607"/>
      <c r="E5" s="392"/>
    </row>
    <row r="6" spans="1:7" ht="9.75" customHeight="1" x14ac:dyDescent="0.3">
      <c r="A6" s="393"/>
      <c r="B6" s="394"/>
      <c r="C6" s="395"/>
      <c r="D6" s="395"/>
      <c r="E6" s="396"/>
    </row>
    <row r="7" spans="1:7" ht="16.5" x14ac:dyDescent="0.3">
      <c r="A7" s="397"/>
      <c r="B7" s="398"/>
      <c r="C7" s="399">
        <v>2018</v>
      </c>
      <c r="D7" s="399">
        <v>2017</v>
      </c>
      <c r="E7" s="400"/>
    </row>
    <row r="8" spans="1:7" ht="16.5" x14ac:dyDescent="0.3">
      <c r="A8" s="401" t="s">
        <v>271</v>
      </c>
      <c r="B8" s="402"/>
      <c r="C8" s="403"/>
      <c r="D8" s="403"/>
      <c r="E8" s="404"/>
    </row>
    <row r="9" spans="1:7" s="610" customFormat="1" ht="16.5" x14ac:dyDescent="0.3">
      <c r="A9" s="401" t="s">
        <v>253</v>
      </c>
      <c r="B9" s="402"/>
      <c r="C9" s="405">
        <f>SUM(C10:C20)</f>
        <v>54197671478</v>
      </c>
      <c r="D9" s="405">
        <f>SUM(D10:D20)</f>
        <v>50688308750</v>
      </c>
      <c r="E9" s="406"/>
      <c r="F9" s="608"/>
      <c r="G9" s="609"/>
    </row>
    <row r="10" spans="1:7" s="448" customFormat="1" ht="13.5" x14ac:dyDescent="0.25">
      <c r="A10" s="446"/>
      <c r="B10" s="409" t="s">
        <v>224</v>
      </c>
      <c r="C10" s="410">
        <v>3082458833</v>
      </c>
      <c r="D10" s="410">
        <v>2819658875</v>
      </c>
      <c r="E10" s="411"/>
      <c r="F10" s="447"/>
      <c r="G10" s="447"/>
    </row>
    <row r="11" spans="1:7" s="448" customFormat="1" ht="13.5" x14ac:dyDescent="0.25">
      <c r="A11" s="449"/>
      <c r="B11" s="413" t="s">
        <v>223</v>
      </c>
      <c r="C11" s="611">
        <v>0</v>
      </c>
      <c r="D11" s="611">
        <v>0</v>
      </c>
      <c r="E11" s="411"/>
      <c r="F11" s="447"/>
      <c r="G11" s="447"/>
    </row>
    <row r="12" spans="1:7" s="448" customFormat="1" ht="13.5" x14ac:dyDescent="0.25">
      <c r="A12" s="449"/>
      <c r="B12" s="413" t="s">
        <v>270</v>
      </c>
      <c r="C12" s="611">
        <v>0</v>
      </c>
      <c r="D12" s="611">
        <v>0</v>
      </c>
      <c r="E12" s="411"/>
      <c r="F12" s="447"/>
      <c r="G12" s="447"/>
    </row>
    <row r="13" spans="1:7" s="448" customFormat="1" ht="13.5" x14ac:dyDescent="0.25">
      <c r="A13" s="449"/>
      <c r="B13" s="413" t="s">
        <v>221</v>
      </c>
      <c r="C13" s="410">
        <v>1714025269</v>
      </c>
      <c r="D13" s="410">
        <v>1540806843</v>
      </c>
      <c r="E13" s="411"/>
      <c r="F13" s="447"/>
      <c r="G13" s="447"/>
    </row>
    <row r="14" spans="1:7" s="448" customFormat="1" ht="13.5" x14ac:dyDescent="0.25">
      <c r="A14" s="449"/>
      <c r="B14" s="413" t="s">
        <v>269</v>
      </c>
      <c r="C14" s="410">
        <v>90420748</v>
      </c>
      <c r="D14" s="410">
        <v>90875989</v>
      </c>
      <c r="E14" s="411"/>
      <c r="F14" s="447"/>
      <c r="G14" s="447"/>
    </row>
    <row r="15" spans="1:7" s="448" customFormat="1" ht="13.5" x14ac:dyDescent="0.25">
      <c r="A15" s="449"/>
      <c r="B15" s="413" t="s">
        <v>219</v>
      </c>
      <c r="C15" s="410">
        <v>728585942</v>
      </c>
      <c r="D15" s="410">
        <v>2564812944</v>
      </c>
      <c r="E15" s="411"/>
      <c r="F15" s="447"/>
      <c r="G15" s="447"/>
    </row>
    <row r="16" spans="1:7" s="448" customFormat="1" ht="13.5" x14ac:dyDescent="0.25">
      <c r="A16" s="449"/>
      <c r="B16" s="413" t="s">
        <v>218</v>
      </c>
      <c r="C16" s="410">
        <v>69255530</v>
      </c>
      <c r="D16" s="410">
        <v>6670370</v>
      </c>
      <c r="E16" s="411"/>
      <c r="F16" s="447"/>
      <c r="G16" s="447"/>
    </row>
    <row r="17" spans="1:7" s="448" customFormat="1" ht="27" customHeight="1" x14ac:dyDescent="0.25">
      <c r="A17" s="449"/>
      <c r="B17" s="413" t="s">
        <v>382</v>
      </c>
      <c r="C17" s="410">
        <v>1110941</v>
      </c>
      <c r="D17" s="410">
        <v>1776092</v>
      </c>
      <c r="E17" s="411"/>
      <c r="F17" s="447"/>
      <c r="G17" s="447"/>
    </row>
    <row r="18" spans="1:7" s="448" customFormat="1" ht="13.5" x14ac:dyDescent="0.25">
      <c r="A18" s="449"/>
      <c r="B18" s="413" t="s">
        <v>216</v>
      </c>
      <c r="C18" s="410">
        <v>44307465811</v>
      </c>
      <c r="D18" s="410">
        <v>40167316800</v>
      </c>
      <c r="E18" s="411"/>
      <c r="F18" s="447"/>
      <c r="G18" s="447"/>
    </row>
    <row r="19" spans="1:7" s="448" customFormat="1" ht="13.5" x14ac:dyDescent="0.25">
      <c r="A19" s="449"/>
      <c r="B19" s="413" t="s">
        <v>268</v>
      </c>
      <c r="C19" s="410">
        <v>3223554286</v>
      </c>
      <c r="D19" s="410">
        <v>3462174536</v>
      </c>
      <c r="E19" s="411"/>
      <c r="F19" s="447"/>
      <c r="G19" s="447"/>
    </row>
    <row r="20" spans="1:7" s="448" customFormat="1" ht="13.5" x14ac:dyDescent="0.25">
      <c r="A20" s="449"/>
      <c r="B20" s="413" t="s">
        <v>267</v>
      </c>
      <c r="C20" s="410">
        <v>980794118</v>
      </c>
      <c r="D20" s="410">
        <v>34216301</v>
      </c>
      <c r="E20" s="411"/>
      <c r="F20" s="447"/>
      <c r="G20" s="447"/>
    </row>
    <row r="21" spans="1:7" ht="8.25" customHeight="1" x14ac:dyDescent="0.3">
      <c r="A21" s="414"/>
      <c r="B21" s="415"/>
      <c r="C21" s="416"/>
      <c r="D21" s="416"/>
      <c r="E21" s="396"/>
      <c r="F21" s="407"/>
    </row>
    <row r="22" spans="1:7" s="610" customFormat="1" ht="14.25" customHeight="1" x14ac:dyDescent="0.3">
      <c r="A22" s="417" t="s">
        <v>252</v>
      </c>
      <c r="B22" s="418"/>
      <c r="C22" s="405">
        <f>SUM(C23:C38)</f>
        <v>51475517532</v>
      </c>
      <c r="D22" s="405">
        <f>SUM(D23:D38)</f>
        <v>48965461204</v>
      </c>
      <c r="E22" s="406"/>
      <c r="F22" s="608"/>
    </row>
    <row r="23" spans="1:7" s="448" customFormat="1" ht="13.5" x14ac:dyDescent="0.25">
      <c r="A23" s="449"/>
      <c r="B23" s="413" t="s">
        <v>206</v>
      </c>
      <c r="C23" s="410">
        <v>7770450577</v>
      </c>
      <c r="D23" s="419">
        <v>8544031864</v>
      </c>
      <c r="E23" s="411"/>
      <c r="F23" s="411"/>
      <c r="G23" s="447"/>
    </row>
    <row r="24" spans="1:7" s="448" customFormat="1" ht="13.5" x14ac:dyDescent="0.25">
      <c r="A24" s="449"/>
      <c r="B24" s="413" t="s">
        <v>205</v>
      </c>
      <c r="C24" s="410">
        <v>647468808</v>
      </c>
      <c r="D24" s="419">
        <v>621043857</v>
      </c>
      <c r="E24" s="411"/>
      <c r="F24" s="411"/>
      <c r="G24" s="447"/>
    </row>
    <row r="25" spans="1:7" s="448" customFormat="1" ht="13.5" x14ac:dyDescent="0.25">
      <c r="A25" s="449"/>
      <c r="B25" s="413" t="s">
        <v>204</v>
      </c>
      <c r="C25" s="410">
        <v>2065807984</v>
      </c>
      <c r="D25" s="419">
        <v>1992469656</v>
      </c>
      <c r="E25" s="411"/>
      <c r="F25" s="411"/>
      <c r="G25" s="447"/>
    </row>
    <row r="26" spans="1:7" s="448" customFormat="1" ht="13.5" x14ac:dyDescent="0.25">
      <c r="A26" s="450"/>
      <c r="B26" s="420" t="s">
        <v>203</v>
      </c>
      <c r="C26" s="410">
        <v>29533872458</v>
      </c>
      <c r="D26" s="421">
        <v>26022641377</v>
      </c>
      <c r="E26" s="411"/>
      <c r="F26" s="411"/>
      <c r="G26" s="447"/>
    </row>
    <row r="27" spans="1:7" s="448" customFormat="1" ht="13.5" x14ac:dyDescent="0.25">
      <c r="A27" s="450"/>
      <c r="B27" s="420" t="s">
        <v>266</v>
      </c>
      <c r="C27" s="410">
        <v>42255618</v>
      </c>
      <c r="D27" s="419">
        <v>316092188</v>
      </c>
      <c r="E27" s="411"/>
      <c r="F27" s="411"/>
      <c r="G27" s="447"/>
    </row>
    <row r="28" spans="1:7" s="448" customFormat="1" ht="13.5" x14ac:dyDescent="0.25">
      <c r="A28" s="450"/>
      <c r="B28" s="420" t="s">
        <v>201</v>
      </c>
      <c r="C28" s="410">
        <v>563036307</v>
      </c>
      <c r="D28" s="419">
        <v>713741413</v>
      </c>
      <c r="E28" s="411"/>
      <c r="F28" s="411"/>
      <c r="G28" s="447"/>
    </row>
    <row r="29" spans="1:7" s="448" customFormat="1" ht="13.5" x14ac:dyDescent="0.25">
      <c r="A29" s="450"/>
      <c r="B29" s="420" t="s">
        <v>200</v>
      </c>
      <c r="C29" s="410">
        <v>1395283918</v>
      </c>
      <c r="D29" s="419">
        <v>967119983</v>
      </c>
      <c r="E29" s="411"/>
      <c r="F29" s="411"/>
      <c r="G29" s="447"/>
    </row>
    <row r="30" spans="1:7" s="448" customFormat="1" ht="13.5" x14ac:dyDescent="0.25">
      <c r="A30" s="450"/>
      <c r="B30" s="420" t="s">
        <v>199</v>
      </c>
      <c r="C30" s="410">
        <v>23895063</v>
      </c>
      <c r="D30" s="612">
        <v>0</v>
      </c>
      <c r="E30" s="411"/>
      <c r="F30" s="411"/>
    </row>
    <row r="31" spans="1:7" s="448" customFormat="1" ht="13.5" x14ac:dyDescent="0.25">
      <c r="A31" s="450"/>
      <c r="B31" s="420" t="s">
        <v>198</v>
      </c>
      <c r="C31" s="611">
        <v>0</v>
      </c>
      <c r="D31" s="612">
        <v>0</v>
      </c>
      <c r="E31" s="411"/>
      <c r="F31" s="411"/>
    </row>
    <row r="32" spans="1:7" s="448" customFormat="1" ht="13.5" x14ac:dyDescent="0.25">
      <c r="A32" s="450"/>
      <c r="B32" s="420" t="s">
        <v>197</v>
      </c>
      <c r="C32" s="611">
        <v>0</v>
      </c>
      <c r="D32" s="612">
        <v>0</v>
      </c>
      <c r="E32" s="411"/>
      <c r="F32" s="411"/>
    </row>
    <row r="33" spans="1:7" s="448" customFormat="1" ht="13.5" x14ac:dyDescent="0.25">
      <c r="A33" s="450"/>
      <c r="B33" s="420" t="s">
        <v>196</v>
      </c>
      <c r="C33" s="611">
        <v>0</v>
      </c>
      <c r="D33" s="612">
        <v>0</v>
      </c>
      <c r="E33" s="411"/>
      <c r="F33" s="411"/>
    </row>
    <row r="34" spans="1:7" s="448" customFormat="1" ht="13.5" x14ac:dyDescent="0.25">
      <c r="A34" s="450"/>
      <c r="B34" s="420" t="s">
        <v>195</v>
      </c>
      <c r="C34" s="611">
        <v>0</v>
      </c>
      <c r="D34" s="612">
        <v>0</v>
      </c>
      <c r="E34" s="411"/>
      <c r="F34" s="411"/>
    </row>
    <row r="35" spans="1:7" s="448" customFormat="1" ht="13.5" x14ac:dyDescent="0.25">
      <c r="A35" s="451"/>
      <c r="B35" s="420" t="s">
        <v>193</v>
      </c>
      <c r="C35" s="410">
        <v>5242557249</v>
      </c>
      <c r="D35" s="419">
        <v>4666520191</v>
      </c>
      <c r="E35" s="411"/>
      <c r="F35" s="411"/>
      <c r="G35" s="447"/>
    </row>
    <row r="36" spans="1:7" s="448" customFormat="1" ht="13.5" x14ac:dyDescent="0.25">
      <c r="A36" s="451"/>
      <c r="B36" s="420" t="s">
        <v>132</v>
      </c>
      <c r="C36" s="410">
        <v>2379421473</v>
      </c>
      <c r="D36" s="419">
        <v>2229387184</v>
      </c>
      <c r="E36" s="411"/>
      <c r="F36" s="411"/>
      <c r="G36" s="447"/>
    </row>
    <row r="37" spans="1:7" s="448" customFormat="1" ht="13.5" x14ac:dyDescent="0.25">
      <c r="A37" s="451"/>
      <c r="B37" s="420" t="s">
        <v>192</v>
      </c>
      <c r="C37" s="410">
        <v>894753172</v>
      </c>
      <c r="D37" s="419">
        <v>917278819</v>
      </c>
      <c r="E37" s="411"/>
      <c r="F37" s="411"/>
      <c r="G37" s="447"/>
    </row>
    <row r="38" spans="1:7" s="448" customFormat="1" ht="13.5" x14ac:dyDescent="0.25">
      <c r="A38" s="451"/>
      <c r="B38" s="420" t="s">
        <v>265</v>
      </c>
      <c r="C38" s="410">
        <v>916714905</v>
      </c>
      <c r="D38" s="419">
        <v>1975134672</v>
      </c>
      <c r="E38" s="411"/>
      <c r="F38" s="411"/>
      <c r="G38" s="447"/>
    </row>
    <row r="39" spans="1:7" ht="6" customHeight="1" thickBot="1" x14ac:dyDescent="0.35">
      <c r="A39" s="412"/>
      <c r="B39" s="422"/>
      <c r="C39" s="423"/>
      <c r="D39" s="416"/>
      <c r="E39" s="396"/>
    </row>
    <row r="40" spans="1:7" ht="17.25" thickBot="1" x14ac:dyDescent="0.35">
      <c r="A40" s="424" t="s">
        <v>383</v>
      </c>
      <c r="B40" s="425"/>
      <c r="C40" s="426">
        <f>SUM(C9-C22)</f>
        <v>2722153946</v>
      </c>
      <c r="D40" s="426">
        <f>SUM(D9-D22)</f>
        <v>1722847546</v>
      </c>
      <c r="E40" s="406"/>
    </row>
    <row r="41" spans="1:7" ht="5.25" customHeight="1" x14ac:dyDescent="0.3">
      <c r="A41" s="412"/>
      <c r="B41" s="422"/>
      <c r="C41" s="416"/>
      <c r="D41" s="416"/>
      <c r="E41" s="396"/>
    </row>
    <row r="42" spans="1:7" ht="16.5" x14ac:dyDescent="0.3">
      <c r="A42" s="417" t="s">
        <v>264</v>
      </c>
      <c r="B42" s="418"/>
      <c r="C42" s="427"/>
      <c r="D42" s="427"/>
      <c r="E42" s="428"/>
    </row>
    <row r="43" spans="1:7" s="610" customFormat="1" ht="16.5" x14ac:dyDescent="0.3">
      <c r="A43" s="417" t="s">
        <v>253</v>
      </c>
      <c r="B43" s="429"/>
      <c r="C43" s="430">
        <f>SUM(C44:C46)</f>
        <v>6077833</v>
      </c>
      <c r="D43" s="430">
        <f>SUM(D44:D46)</f>
        <v>5087713799</v>
      </c>
      <c r="E43" s="431"/>
    </row>
    <row r="44" spans="1:7" s="448" customFormat="1" ht="13.5" x14ac:dyDescent="0.25">
      <c r="A44" s="449"/>
      <c r="B44" s="413" t="s">
        <v>245</v>
      </c>
      <c r="C44" s="611">
        <v>0</v>
      </c>
      <c r="D44" s="410">
        <v>4483944036</v>
      </c>
      <c r="E44" s="411"/>
    </row>
    <row r="45" spans="1:7" s="448" customFormat="1" ht="13.5" x14ac:dyDescent="0.25">
      <c r="A45" s="449"/>
      <c r="B45" s="413" t="s">
        <v>244</v>
      </c>
      <c r="C45" s="611">
        <v>0</v>
      </c>
      <c r="D45" s="410">
        <v>297942168</v>
      </c>
      <c r="E45" s="411"/>
    </row>
    <row r="46" spans="1:7" s="448" customFormat="1" ht="13.5" x14ac:dyDescent="0.25">
      <c r="A46" s="449"/>
      <c r="B46" s="413" t="s">
        <v>263</v>
      </c>
      <c r="C46" s="419">
        <v>6077833</v>
      </c>
      <c r="D46" s="410">
        <v>305827595</v>
      </c>
      <c r="E46" s="411"/>
    </row>
    <row r="47" spans="1:7" ht="4.5" customHeight="1" x14ac:dyDescent="0.3">
      <c r="A47" s="412"/>
      <c r="B47" s="422"/>
      <c r="C47" s="427"/>
      <c r="D47" s="427"/>
      <c r="E47" s="428"/>
    </row>
    <row r="48" spans="1:7" s="610" customFormat="1" ht="16.5" x14ac:dyDescent="0.3">
      <c r="A48" s="417" t="s">
        <v>252</v>
      </c>
      <c r="B48" s="429"/>
      <c r="C48" s="430">
        <f>SUM(C49:C51)</f>
        <v>2597256631</v>
      </c>
      <c r="D48" s="430">
        <f>SUM(D49:D51)</f>
        <v>8359556715</v>
      </c>
      <c r="E48" s="431"/>
    </row>
    <row r="49" spans="1:6" s="448" customFormat="1" ht="13.5" x14ac:dyDescent="0.25">
      <c r="A49" s="449"/>
      <c r="B49" s="413" t="s">
        <v>245</v>
      </c>
      <c r="C49" s="419">
        <v>2125637471</v>
      </c>
      <c r="D49" s="419">
        <v>6799753102</v>
      </c>
      <c r="E49" s="411"/>
      <c r="F49" s="432"/>
    </row>
    <row r="50" spans="1:6" s="448" customFormat="1" ht="13.5" x14ac:dyDescent="0.25">
      <c r="A50" s="449"/>
      <c r="B50" s="413" t="s">
        <v>244</v>
      </c>
      <c r="C50" s="419">
        <f>469413819-1</f>
        <v>469413818</v>
      </c>
      <c r="D50" s="419">
        <v>990666463</v>
      </c>
      <c r="E50" s="411"/>
      <c r="F50" s="432"/>
    </row>
    <row r="51" spans="1:6" s="448" customFormat="1" ht="13.5" x14ac:dyDescent="0.25">
      <c r="A51" s="449"/>
      <c r="B51" s="413" t="s">
        <v>384</v>
      </c>
      <c r="C51" s="410">
        <v>2205342</v>
      </c>
      <c r="D51" s="410">
        <v>569137150</v>
      </c>
      <c r="E51" s="411"/>
    </row>
    <row r="52" spans="1:6" ht="6" customHeight="1" thickBot="1" x14ac:dyDescent="0.35">
      <c r="A52" s="412"/>
      <c r="B52" s="422"/>
      <c r="C52" s="427"/>
      <c r="D52" s="427"/>
      <c r="E52" s="428"/>
    </row>
    <row r="53" spans="1:6" ht="17.25" thickBot="1" x14ac:dyDescent="0.35">
      <c r="A53" s="424" t="s">
        <v>262</v>
      </c>
      <c r="B53" s="425"/>
      <c r="C53" s="433">
        <f>SUM(C43-C48)</f>
        <v>-2591178798</v>
      </c>
      <c r="D53" s="433">
        <f>+D43-D48</f>
        <v>-3271842916</v>
      </c>
      <c r="E53" s="431"/>
      <c r="F53" s="407"/>
    </row>
    <row r="54" spans="1:6" ht="6" customHeight="1" x14ac:dyDescent="0.3">
      <c r="A54" s="412"/>
      <c r="B54" s="422"/>
      <c r="C54" s="427"/>
      <c r="D54" s="427"/>
      <c r="E54" s="428"/>
    </row>
    <row r="55" spans="1:6" ht="16.5" x14ac:dyDescent="0.3">
      <c r="A55" s="417" t="s">
        <v>261</v>
      </c>
      <c r="B55" s="418"/>
      <c r="C55" s="427"/>
      <c r="D55" s="427"/>
      <c r="E55" s="428"/>
    </row>
    <row r="56" spans="1:6" s="610" customFormat="1" ht="16.5" x14ac:dyDescent="0.3">
      <c r="A56" s="417" t="s">
        <v>253</v>
      </c>
      <c r="B56" s="418"/>
      <c r="C56" s="430">
        <f>SUM(C57+C60)</f>
        <v>21324246822</v>
      </c>
      <c r="D56" s="430">
        <f>D57+D60</f>
        <v>245451116</v>
      </c>
      <c r="E56" s="431"/>
    </row>
    <row r="57" spans="1:6" s="448" customFormat="1" ht="13.5" x14ac:dyDescent="0.25">
      <c r="A57" s="450"/>
      <c r="B57" s="420" t="s">
        <v>385</v>
      </c>
      <c r="C57" s="410">
        <v>21324246822</v>
      </c>
      <c r="D57" s="410">
        <f>SUM(D58:D59)</f>
        <v>3045486</v>
      </c>
      <c r="E57" s="411"/>
    </row>
    <row r="58" spans="1:6" s="448" customFormat="1" ht="13.5" x14ac:dyDescent="0.25">
      <c r="A58" s="450"/>
      <c r="B58" s="420" t="s">
        <v>258</v>
      </c>
      <c r="C58" s="419">
        <v>21324246822</v>
      </c>
      <c r="D58" s="419">
        <v>3045486</v>
      </c>
      <c r="E58" s="411"/>
      <c r="F58" s="447"/>
    </row>
    <row r="59" spans="1:6" s="448" customFormat="1" ht="13.5" x14ac:dyDescent="0.25">
      <c r="A59" s="450"/>
      <c r="B59" s="420" t="s">
        <v>257</v>
      </c>
      <c r="C59" s="612">
        <v>0</v>
      </c>
      <c r="D59" s="612">
        <v>0</v>
      </c>
      <c r="E59" s="411"/>
      <c r="F59" s="447"/>
    </row>
    <row r="60" spans="1:6" s="448" customFormat="1" ht="13.5" x14ac:dyDescent="0.25">
      <c r="A60" s="450"/>
      <c r="B60" s="434" t="s">
        <v>260</v>
      </c>
      <c r="C60" s="612">
        <v>0</v>
      </c>
      <c r="D60" s="419">
        <v>242405630</v>
      </c>
      <c r="E60" s="411"/>
      <c r="F60" s="447"/>
    </row>
    <row r="61" spans="1:6" ht="5.25" customHeight="1" x14ac:dyDescent="0.3">
      <c r="A61" s="412"/>
      <c r="B61" s="422"/>
      <c r="C61" s="427"/>
      <c r="D61" s="427"/>
      <c r="E61" s="428"/>
    </row>
    <row r="62" spans="1:6" s="610" customFormat="1" ht="16.5" x14ac:dyDescent="0.3">
      <c r="A62" s="417" t="s">
        <v>252</v>
      </c>
      <c r="B62" s="418"/>
      <c r="C62" s="430">
        <f>SUM(C63+C66)</f>
        <v>23016197293</v>
      </c>
      <c r="D62" s="430">
        <f>D63+D66</f>
        <v>201999229</v>
      </c>
      <c r="E62" s="431"/>
    </row>
    <row r="63" spans="1:6" s="448" customFormat="1" ht="13.5" x14ac:dyDescent="0.25">
      <c r="A63" s="449"/>
      <c r="B63" s="413" t="s">
        <v>259</v>
      </c>
      <c r="C63" s="410">
        <v>23016197293</v>
      </c>
      <c r="D63" s="410">
        <f>SUM(D64:D65)</f>
        <v>201455630</v>
      </c>
      <c r="E63" s="411"/>
    </row>
    <row r="64" spans="1:6" s="448" customFormat="1" ht="13.5" x14ac:dyDescent="0.25">
      <c r="A64" s="450"/>
      <c r="B64" s="420" t="s">
        <v>258</v>
      </c>
      <c r="C64" s="410">
        <v>23016197293</v>
      </c>
      <c r="D64" s="410">
        <v>201455630</v>
      </c>
      <c r="E64" s="411"/>
    </row>
    <row r="65" spans="1:6" s="448" customFormat="1" ht="13.5" x14ac:dyDescent="0.25">
      <c r="A65" s="450"/>
      <c r="B65" s="420" t="s">
        <v>257</v>
      </c>
      <c r="C65" s="611">
        <v>0</v>
      </c>
      <c r="D65" s="611">
        <v>0</v>
      </c>
      <c r="E65" s="411"/>
    </row>
    <row r="66" spans="1:6" s="448" customFormat="1" ht="13.5" x14ac:dyDescent="0.25">
      <c r="A66" s="449"/>
      <c r="B66" s="413" t="s">
        <v>256</v>
      </c>
      <c r="C66" s="611">
        <v>0</v>
      </c>
      <c r="D66" s="410">
        <v>543599</v>
      </c>
      <c r="E66" s="411"/>
    </row>
    <row r="67" spans="1:6" ht="6" customHeight="1" thickBot="1" x14ac:dyDescent="0.35">
      <c r="A67" s="412"/>
      <c r="B67" s="422"/>
      <c r="C67" s="427"/>
      <c r="D67" s="427"/>
      <c r="E67" s="428"/>
    </row>
    <row r="68" spans="1:6" ht="17.25" thickBot="1" x14ac:dyDescent="0.35">
      <c r="A68" s="424" t="s">
        <v>386</v>
      </c>
      <c r="B68" s="425"/>
      <c r="C68" s="433">
        <f>SUM(C56-C62)</f>
        <v>-1691950471</v>
      </c>
      <c r="D68" s="433">
        <f>+D56-D62</f>
        <v>43451887</v>
      </c>
      <c r="E68" s="431"/>
      <c r="F68" s="407"/>
    </row>
    <row r="69" spans="1:6" ht="7.5" customHeight="1" x14ac:dyDescent="0.3">
      <c r="A69" s="412"/>
      <c r="B69" s="422"/>
      <c r="C69" s="427"/>
      <c r="D69" s="427"/>
      <c r="E69" s="428"/>
    </row>
    <row r="70" spans="1:6" ht="16.5" x14ac:dyDescent="0.3">
      <c r="A70" s="435" t="s">
        <v>255</v>
      </c>
      <c r="B70" s="418"/>
      <c r="C70" s="436">
        <f>+C40+C53+C68</f>
        <v>-1560975323</v>
      </c>
      <c r="D70" s="436">
        <f>+D68+D40+D53</f>
        <v>-1505543483</v>
      </c>
      <c r="E70" s="431"/>
      <c r="F70" s="407"/>
    </row>
    <row r="71" spans="1:6" ht="6" customHeight="1" x14ac:dyDescent="0.3">
      <c r="A71" s="412"/>
      <c r="B71" s="422"/>
      <c r="C71" s="427"/>
      <c r="D71" s="427"/>
      <c r="E71" s="428"/>
    </row>
    <row r="72" spans="1:6" ht="18" x14ac:dyDescent="0.3">
      <c r="A72" s="435" t="s">
        <v>586</v>
      </c>
      <c r="B72" s="418"/>
      <c r="C72" s="436">
        <v>2876035992</v>
      </c>
      <c r="D72" s="436">
        <v>4381579475</v>
      </c>
      <c r="E72" s="431"/>
      <c r="F72" s="407"/>
    </row>
    <row r="73" spans="1:6" ht="18" x14ac:dyDescent="0.3">
      <c r="A73" s="435" t="s">
        <v>587</v>
      </c>
      <c r="B73" s="418"/>
      <c r="C73" s="436">
        <f>+C70+C72</f>
        <v>1315060669</v>
      </c>
      <c r="D73" s="436">
        <f>+D70+D72</f>
        <v>2876035992</v>
      </c>
      <c r="E73" s="431"/>
    </row>
    <row r="74" spans="1:6" ht="6" customHeight="1" x14ac:dyDescent="0.3">
      <c r="A74" s="408"/>
      <c r="B74" s="437"/>
      <c r="C74" s="416"/>
      <c r="D74" s="416"/>
      <c r="E74" s="396"/>
    </row>
    <row r="75" spans="1:6" ht="16.5" x14ac:dyDescent="0.3">
      <c r="A75" s="438" t="s">
        <v>387</v>
      </c>
      <c r="B75" s="439"/>
      <c r="C75" s="416"/>
      <c r="D75" s="416"/>
      <c r="E75" s="396"/>
    </row>
    <row r="76" spans="1:6" ht="5.25" customHeight="1" thickBot="1" x14ac:dyDescent="0.35">
      <c r="A76" s="440"/>
      <c r="B76" s="441"/>
      <c r="C76" s="423"/>
      <c r="D76" s="423"/>
      <c r="E76" s="396"/>
    </row>
    <row r="79" spans="1:6" x14ac:dyDescent="0.2">
      <c r="A79" s="693"/>
      <c r="B79" s="693"/>
      <c r="C79" s="693"/>
      <c r="D79" s="693"/>
      <c r="E79" s="444"/>
    </row>
    <row r="80" spans="1:6" ht="16.5" x14ac:dyDescent="0.3">
      <c r="B80" s="680" t="s">
        <v>588</v>
      </c>
      <c r="C80" s="680"/>
      <c r="D80" s="680"/>
      <c r="E80" s="445"/>
    </row>
    <row r="81" spans="2:5" ht="16.5" x14ac:dyDescent="0.3">
      <c r="B81" s="680" t="s">
        <v>120</v>
      </c>
      <c r="C81" s="680"/>
      <c r="D81" s="680"/>
      <c r="E81" s="445"/>
    </row>
  </sheetData>
  <mergeCells count="7">
    <mergeCell ref="B80:D80"/>
    <mergeCell ref="B81:D81"/>
    <mergeCell ref="A1:D1"/>
    <mergeCell ref="A2:D2"/>
    <mergeCell ref="A3:D3"/>
    <mergeCell ref="A4:D4"/>
    <mergeCell ref="A79:D79"/>
  </mergeCells>
  <printOptions horizontalCentered="1"/>
  <pageMargins left="0.7" right="0.7" top="0.75" bottom="0.75" header="0.3" footer="0.3"/>
  <pageSetup scale="6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6"/>
  <sheetViews>
    <sheetView zoomScaleNormal="100" workbookViewId="0">
      <selection activeCell="C17" sqref="C17"/>
    </sheetView>
  </sheetViews>
  <sheetFormatPr baseColWidth="10" defaultColWidth="9.140625" defaultRowHeight="12.75" customHeight="1" x14ac:dyDescent="0.2"/>
  <cols>
    <col min="1" max="1" width="9.140625" style="2"/>
    <col min="2" max="2" width="51.7109375" style="41" customWidth="1"/>
    <col min="3" max="3" width="16.7109375" style="41" customWidth="1"/>
    <col min="4" max="4" width="18.7109375" style="41" customWidth="1"/>
    <col min="5" max="5" width="18.7109375" style="144" customWidth="1"/>
    <col min="6" max="6" width="16.7109375" style="144" customWidth="1"/>
    <col min="7" max="7" width="16.7109375" style="41" customWidth="1"/>
    <col min="8" max="8" width="13.28515625" style="2" bestFit="1" customWidth="1"/>
    <col min="9" max="16384" width="9.140625" style="2"/>
  </cols>
  <sheetData>
    <row r="1" spans="2:8" ht="12.75" customHeight="1" thickBot="1" x14ac:dyDescent="0.25"/>
    <row r="2" spans="2:8" s="35" customFormat="1" ht="25.5" customHeight="1" x14ac:dyDescent="0.2">
      <c r="B2" s="698" t="s">
        <v>273</v>
      </c>
      <c r="C2" s="699"/>
      <c r="D2" s="699"/>
      <c r="E2" s="699"/>
      <c r="F2" s="699"/>
      <c r="G2" s="700"/>
    </row>
    <row r="3" spans="2:8" s="35" customFormat="1" ht="18" customHeight="1" x14ac:dyDescent="0.2">
      <c r="B3" s="701" t="s">
        <v>288</v>
      </c>
      <c r="C3" s="702"/>
      <c r="D3" s="702"/>
      <c r="E3" s="702"/>
      <c r="F3" s="702"/>
      <c r="G3" s="703"/>
    </row>
    <row r="4" spans="2:8" s="35" customFormat="1" ht="18" customHeight="1" x14ac:dyDescent="0.2">
      <c r="B4" s="704" t="s">
        <v>556</v>
      </c>
      <c r="C4" s="705"/>
      <c r="D4" s="705"/>
      <c r="E4" s="705"/>
      <c r="F4" s="705"/>
      <c r="G4" s="706"/>
    </row>
    <row r="5" spans="2:8" ht="5.0999999999999996" customHeight="1" thickBot="1" x14ac:dyDescent="0.3">
      <c r="B5" s="695"/>
      <c r="C5" s="696"/>
      <c r="D5" s="696"/>
      <c r="E5" s="696"/>
      <c r="F5" s="696"/>
      <c r="G5" s="697"/>
    </row>
    <row r="6" spans="2:8" ht="30.75" thickBot="1" x14ac:dyDescent="0.25">
      <c r="B6" s="46" t="s">
        <v>230</v>
      </c>
      <c r="C6" s="42" t="s">
        <v>287</v>
      </c>
      <c r="D6" s="42" t="s">
        <v>286</v>
      </c>
      <c r="E6" s="42" t="s">
        <v>285</v>
      </c>
      <c r="F6" s="42" t="s">
        <v>284</v>
      </c>
      <c r="G6" s="43" t="s">
        <v>283</v>
      </c>
    </row>
    <row r="7" spans="2:8" ht="6" customHeight="1" x14ac:dyDescent="0.2">
      <c r="B7" s="44"/>
      <c r="C7" s="45"/>
      <c r="D7" s="45"/>
      <c r="E7" s="45"/>
      <c r="F7" s="45"/>
      <c r="G7" s="45"/>
    </row>
    <row r="8" spans="2:8" ht="16.5" customHeight="1" x14ac:dyDescent="0.25">
      <c r="B8" s="87" t="s">
        <v>2</v>
      </c>
      <c r="C8" s="147">
        <f>+C10+C19</f>
        <v>38571436945.910004</v>
      </c>
      <c r="D8" s="147">
        <f>+D10+D19</f>
        <v>1462068971549</v>
      </c>
      <c r="E8" s="147">
        <f>+E10+E19</f>
        <v>1462662508539</v>
      </c>
      <c r="F8" s="152">
        <f>+F10+F19</f>
        <v>37977899955.910004</v>
      </c>
      <c r="G8" s="147">
        <f t="shared" ref="G8:G10" si="0">F8-C8</f>
        <v>-593536990</v>
      </c>
    </row>
    <row r="9" spans="2:8" ht="12.75" customHeight="1" x14ac:dyDescent="0.25">
      <c r="B9" s="87"/>
      <c r="C9" s="147"/>
      <c r="D9" s="147"/>
      <c r="E9" s="147"/>
      <c r="F9" s="147"/>
      <c r="G9" s="147"/>
    </row>
    <row r="10" spans="2:8" ht="15" x14ac:dyDescent="0.25">
      <c r="B10" s="88" t="s">
        <v>282</v>
      </c>
      <c r="C10" s="147">
        <f>+C11+C12+C13+C14+C15+C16+C17</f>
        <v>5649668058</v>
      </c>
      <c r="D10" s="147">
        <f>SUM(D11:D17)</f>
        <v>1445547043008</v>
      </c>
      <c r="E10" s="147">
        <f>SUM(E11:E17)</f>
        <v>1446627776936</v>
      </c>
      <c r="F10" s="147">
        <f>SUM(F11:F17)</f>
        <v>4568934130</v>
      </c>
      <c r="G10" s="147">
        <f t="shared" si="0"/>
        <v>-1080733928</v>
      </c>
    </row>
    <row r="11" spans="2:8" s="111" customFormat="1" ht="12.75" customHeight="1" x14ac:dyDescent="0.2">
      <c r="B11" s="89" t="s">
        <v>251</v>
      </c>
      <c r="C11" s="149">
        <v>2876035992</v>
      </c>
      <c r="D11" s="149">
        <v>1364465637095</v>
      </c>
      <c r="E11" s="149">
        <v>1366026612418</v>
      </c>
      <c r="F11" s="153">
        <f>C11+D11-E11</f>
        <v>1315060669</v>
      </c>
      <c r="G11" s="149">
        <f>F11-C11</f>
        <v>-1560975323</v>
      </c>
      <c r="H11" s="629"/>
    </row>
    <row r="12" spans="2:8" s="111" customFormat="1" ht="12.75" customHeight="1" x14ac:dyDescent="0.2">
      <c r="B12" s="89" t="s">
        <v>250</v>
      </c>
      <c r="C12" s="149">
        <v>1625200575</v>
      </c>
      <c r="D12" s="149">
        <v>79462625562</v>
      </c>
      <c r="E12" s="149">
        <v>78927254295</v>
      </c>
      <c r="F12" s="149">
        <f t="shared" ref="F12:F17" si="1">C12+D12-E12</f>
        <v>2160571842</v>
      </c>
      <c r="G12" s="149">
        <f t="shared" ref="G12:G17" si="2">F12-C12</f>
        <v>535371267</v>
      </c>
      <c r="H12" s="629"/>
    </row>
    <row r="13" spans="2:8" s="111" customFormat="1" ht="12.75" customHeight="1" x14ac:dyDescent="0.2">
      <c r="B13" s="89" t="s">
        <v>281</v>
      </c>
      <c r="C13" s="149">
        <v>1110198629</v>
      </c>
      <c r="D13" s="149">
        <v>1618780351</v>
      </c>
      <c r="E13" s="149">
        <v>1673910223</v>
      </c>
      <c r="F13" s="149">
        <f t="shared" si="1"/>
        <v>1055068757</v>
      </c>
      <c r="G13" s="149">
        <f t="shared" si="2"/>
        <v>-55129872</v>
      </c>
      <c r="H13" s="629"/>
    </row>
    <row r="14" spans="2:8" s="111" customFormat="1" ht="12.75" customHeight="1" x14ac:dyDescent="0.2">
      <c r="B14" s="89" t="s">
        <v>280</v>
      </c>
      <c r="C14" s="613">
        <v>0</v>
      </c>
      <c r="D14" s="613">
        <v>0</v>
      </c>
      <c r="E14" s="613">
        <v>0</v>
      </c>
      <c r="F14" s="613">
        <f t="shared" si="1"/>
        <v>0</v>
      </c>
      <c r="G14" s="613">
        <f t="shared" si="2"/>
        <v>0</v>
      </c>
    </row>
    <row r="15" spans="2:8" s="111" customFormat="1" ht="12.75" customHeight="1" x14ac:dyDescent="0.2">
      <c r="B15" s="89" t="s">
        <v>157</v>
      </c>
      <c r="C15" s="613">
        <v>0</v>
      </c>
      <c r="D15" s="613">
        <v>0</v>
      </c>
      <c r="E15" s="613">
        <v>0</v>
      </c>
      <c r="F15" s="613">
        <f t="shared" si="1"/>
        <v>0</v>
      </c>
      <c r="G15" s="613">
        <f t="shared" si="2"/>
        <v>0</v>
      </c>
    </row>
    <row r="16" spans="2:8" s="111" customFormat="1" ht="12.75" customHeight="1" x14ac:dyDescent="0.2">
      <c r="B16" s="89" t="s">
        <v>279</v>
      </c>
      <c r="C16" s="613">
        <v>0</v>
      </c>
      <c r="D16" s="613">
        <v>0</v>
      </c>
      <c r="E16" s="613">
        <v>0</v>
      </c>
      <c r="F16" s="613">
        <f t="shared" si="1"/>
        <v>0</v>
      </c>
      <c r="G16" s="613">
        <f t="shared" si="2"/>
        <v>0</v>
      </c>
    </row>
    <row r="17" spans="2:8" s="111" customFormat="1" ht="12.75" customHeight="1" x14ac:dyDescent="0.2">
      <c r="B17" s="89" t="s">
        <v>247</v>
      </c>
      <c r="C17" s="149">
        <v>38232862</v>
      </c>
      <c r="D17" s="613">
        <v>0</v>
      </c>
      <c r="E17" s="613">
        <v>0</v>
      </c>
      <c r="F17" s="149">
        <f t="shared" si="1"/>
        <v>38232862</v>
      </c>
      <c r="G17" s="613">
        <f t="shared" si="2"/>
        <v>0</v>
      </c>
    </row>
    <row r="18" spans="2:8" ht="12.75" customHeight="1" x14ac:dyDescent="0.2">
      <c r="B18" s="90"/>
      <c r="C18" s="148"/>
      <c r="D18" s="148"/>
      <c r="E18" s="148"/>
      <c r="F18" s="148"/>
      <c r="G18" s="148"/>
    </row>
    <row r="19" spans="2:8" ht="15" x14ac:dyDescent="0.25">
      <c r="B19" s="88" t="s">
        <v>278</v>
      </c>
      <c r="C19" s="147">
        <f>SUM(C20:C28)</f>
        <v>32921768887.91</v>
      </c>
      <c r="D19" s="147">
        <f>SUM(D20:D28)</f>
        <v>16521928541</v>
      </c>
      <c r="E19" s="147">
        <f>SUM(E20:E28)</f>
        <v>16034731603</v>
      </c>
      <c r="F19" s="147">
        <f>SUM(F20:F28)</f>
        <v>33408965825.91</v>
      </c>
      <c r="G19" s="147">
        <f t="shared" ref="G19:G27" si="3">F19-C19</f>
        <v>487196938</v>
      </c>
    </row>
    <row r="20" spans="2:8" s="111" customFormat="1" ht="12.75" customHeight="1" x14ac:dyDescent="0.2">
      <c r="B20" s="89" t="s">
        <v>277</v>
      </c>
      <c r="C20" s="150">
        <v>129700021</v>
      </c>
      <c r="D20" s="150">
        <v>519814585</v>
      </c>
      <c r="E20" s="150">
        <v>545484261</v>
      </c>
      <c r="F20" s="154">
        <f t="shared" ref="F20:F27" si="4">C20+D20-E20</f>
        <v>104030345</v>
      </c>
      <c r="G20" s="150">
        <f t="shared" si="3"/>
        <v>-25669676</v>
      </c>
      <c r="H20" s="629"/>
    </row>
    <row r="21" spans="2:8" s="111" customFormat="1" ht="12.75" customHeight="1" x14ac:dyDescent="0.2">
      <c r="B21" s="89" t="s">
        <v>149</v>
      </c>
      <c r="C21" s="150">
        <v>2546528</v>
      </c>
      <c r="D21" s="150">
        <v>2205342</v>
      </c>
      <c r="E21" s="614">
        <v>0</v>
      </c>
      <c r="F21" s="150">
        <f t="shared" si="4"/>
        <v>4751870</v>
      </c>
      <c r="G21" s="150">
        <f t="shared" si="3"/>
        <v>2205342</v>
      </c>
      <c r="H21" s="629"/>
    </row>
    <row r="22" spans="2:8" s="111" customFormat="1" ht="12.75" customHeight="1" x14ac:dyDescent="0.2">
      <c r="B22" s="89" t="s">
        <v>245</v>
      </c>
      <c r="C22" s="150">
        <v>37016762832</v>
      </c>
      <c r="D22" s="150">
        <v>13909732773</v>
      </c>
      <c r="E22" s="150">
        <v>11956671497</v>
      </c>
      <c r="F22" s="150">
        <f t="shared" si="4"/>
        <v>38969824108</v>
      </c>
      <c r="G22" s="150">
        <f t="shared" si="3"/>
        <v>1953061276</v>
      </c>
      <c r="H22" s="629"/>
    </row>
    <row r="23" spans="2:8" s="111" customFormat="1" ht="12.75" customHeight="1" x14ac:dyDescent="0.2">
      <c r="B23" s="89" t="s">
        <v>244</v>
      </c>
      <c r="C23" s="150">
        <v>2633578867</v>
      </c>
      <c r="D23" s="150">
        <v>559079981</v>
      </c>
      <c r="E23" s="150">
        <v>173414099</v>
      </c>
      <c r="F23" s="150">
        <f t="shared" si="4"/>
        <v>3019244749</v>
      </c>
      <c r="G23" s="150">
        <f t="shared" si="3"/>
        <v>385665882</v>
      </c>
      <c r="H23" s="629"/>
    </row>
    <row r="24" spans="2:8" s="111" customFormat="1" ht="12.75" customHeight="1" x14ac:dyDescent="0.2">
      <c r="B24" s="89" t="s">
        <v>243</v>
      </c>
      <c r="C24" s="150">
        <v>586372250</v>
      </c>
      <c r="D24" s="150">
        <v>82409164</v>
      </c>
      <c r="E24" s="150">
        <v>243499</v>
      </c>
      <c r="F24" s="150">
        <f t="shared" si="4"/>
        <v>668537915</v>
      </c>
      <c r="G24" s="150">
        <f t="shared" si="3"/>
        <v>82165665</v>
      </c>
      <c r="H24" s="629"/>
    </row>
    <row r="25" spans="2:8" s="111" customFormat="1" ht="12.75" customHeight="1" x14ac:dyDescent="0.2">
      <c r="B25" s="89" t="s">
        <v>276</v>
      </c>
      <c r="C25" s="150">
        <v>-7542304732.0900002</v>
      </c>
      <c r="D25" s="150">
        <v>1448434096</v>
      </c>
      <c r="E25" s="150">
        <v>3358665647</v>
      </c>
      <c r="F25" s="150">
        <f t="shared" si="4"/>
        <v>-9452536283.0900002</v>
      </c>
      <c r="G25" s="150">
        <f t="shared" si="3"/>
        <v>-1910231551</v>
      </c>
      <c r="H25" s="629"/>
    </row>
    <row r="26" spans="2:8" s="111" customFormat="1" ht="12.75" customHeight="1" x14ac:dyDescent="0.2">
      <c r="B26" s="89" t="s">
        <v>139</v>
      </c>
      <c r="C26" s="150">
        <v>4299800</v>
      </c>
      <c r="D26" s="614">
        <v>0</v>
      </c>
      <c r="E26" s="614">
        <v>0</v>
      </c>
      <c r="F26" s="150">
        <f t="shared" si="4"/>
        <v>4299800</v>
      </c>
      <c r="G26" s="614">
        <f t="shared" si="3"/>
        <v>0</v>
      </c>
    </row>
    <row r="27" spans="2:8" s="111" customFormat="1" ht="12.75" customHeight="1" x14ac:dyDescent="0.2">
      <c r="B27" s="89" t="s">
        <v>275</v>
      </c>
      <c r="C27" s="614">
        <v>0</v>
      </c>
      <c r="D27" s="614">
        <v>0</v>
      </c>
      <c r="E27" s="614">
        <v>0</v>
      </c>
      <c r="F27" s="614">
        <f t="shared" si="4"/>
        <v>0</v>
      </c>
      <c r="G27" s="614">
        <f t="shared" si="3"/>
        <v>0</v>
      </c>
    </row>
    <row r="28" spans="2:8" s="111" customFormat="1" ht="12.75" customHeight="1" x14ac:dyDescent="0.2">
      <c r="B28" s="89" t="s">
        <v>274</v>
      </c>
      <c r="C28" s="150">
        <v>90813322</v>
      </c>
      <c r="D28" s="150">
        <v>252600</v>
      </c>
      <c r="E28" s="150">
        <v>252600</v>
      </c>
      <c r="F28" s="150">
        <f>C28+D28-E28</f>
        <v>90813322</v>
      </c>
      <c r="G28" s="614">
        <v>0</v>
      </c>
    </row>
    <row r="29" spans="2:8" ht="12.75" customHeight="1" thickBot="1" x14ac:dyDescent="0.25">
      <c r="B29" s="143"/>
      <c r="C29" s="151"/>
      <c r="D29" s="151"/>
      <c r="E29" s="151"/>
      <c r="F29" s="151"/>
      <c r="G29" s="151"/>
    </row>
    <row r="31" spans="2:8" s="41" customFormat="1" ht="12.75" customHeight="1" x14ac:dyDescent="0.2">
      <c r="E31" s="144"/>
      <c r="F31" s="144"/>
    </row>
    <row r="32" spans="2:8" s="41" customFormat="1" ht="12.75" customHeight="1" x14ac:dyDescent="0.2">
      <c r="C32" s="145"/>
      <c r="F32" s="146"/>
      <c r="G32" s="146"/>
    </row>
    <row r="33" spans="2:7" s="41" customFormat="1" ht="12.75" customHeight="1" x14ac:dyDescent="0.2">
      <c r="C33" s="145"/>
    </row>
    <row r="34" spans="2:7" s="41" customFormat="1" ht="12.75" customHeight="1" x14ac:dyDescent="0.25">
      <c r="B34" s="694" t="s">
        <v>588</v>
      </c>
      <c r="C34" s="694"/>
      <c r="D34" s="694"/>
      <c r="E34" s="694"/>
      <c r="F34" s="694"/>
      <c r="G34" s="694"/>
    </row>
    <row r="35" spans="2:7" s="41" customFormat="1" ht="12.75" customHeight="1" x14ac:dyDescent="0.25">
      <c r="B35" s="694" t="s">
        <v>120</v>
      </c>
      <c r="C35" s="694"/>
      <c r="D35" s="694"/>
      <c r="E35" s="694"/>
      <c r="F35" s="694"/>
      <c r="G35" s="694"/>
    </row>
    <row r="36" spans="2:7" s="41" customFormat="1" ht="12.75" customHeight="1" x14ac:dyDescent="0.2">
      <c r="E36" s="144"/>
      <c r="F36" s="144"/>
    </row>
  </sheetData>
  <mergeCells count="6">
    <mergeCell ref="B35:G35"/>
    <mergeCell ref="B5:G5"/>
    <mergeCell ref="B2:G2"/>
    <mergeCell ref="B3:G3"/>
    <mergeCell ref="B4:G4"/>
    <mergeCell ref="B34:G34"/>
  </mergeCells>
  <pageMargins left="0.7" right="0.7" top="0.75" bottom="0.75" header="0.3" footer="0.3"/>
  <pageSetup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showGridLines="0" zoomScale="110" zoomScaleNormal="110" workbookViewId="0">
      <selection activeCell="K20" sqref="K20"/>
    </sheetView>
  </sheetViews>
  <sheetFormatPr baseColWidth="10" defaultRowHeight="12.75" x14ac:dyDescent="0.2"/>
  <cols>
    <col min="1" max="1" width="28.28515625" style="155" customWidth="1"/>
    <col min="2" max="2" width="13.28515625" style="155" customWidth="1"/>
    <col min="3" max="3" width="13.42578125" style="155" customWidth="1"/>
    <col min="4" max="8" width="12.7109375" style="155" customWidth="1"/>
    <col min="9" max="9" width="18.28515625" style="155" customWidth="1"/>
    <col min="10" max="16384" width="11.42578125" style="155"/>
  </cols>
  <sheetData>
    <row r="1" spans="1:10" ht="18.75" customHeight="1" x14ac:dyDescent="0.2">
      <c r="A1" s="903" t="s">
        <v>0</v>
      </c>
      <c r="B1" s="902"/>
      <c r="C1" s="902"/>
      <c r="D1" s="902"/>
      <c r="E1" s="902"/>
      <c r="F1" s="902"/>
      <c r="G1" s="902"/>
      <c r="H1" s="902"/>
      <c r="I1" s="901"/>
      <c r="J1" s="213"/>
    </row>
    <row r="2" spans="1:10" ht="17.25" customHeight="1" x14ac:dyDescent="0.2">
      <c r="A2" s="900" t="s">
        <v>330</v>
      </c>
      <c r="B2" s="899"/>
      <c r="C2" s="899"/>
      <c r="D2" s="899"/>
      <c r="E2" s="899"/>
      <c r="F2" s="899"/>
      <c r="G2" s="899"/>
      <c r="H2" s="899"/>
      <c r="I2" s="898"/>
      <c r="J2" s="213"/>
    </row>
    <row r="3" spans="1:10" ht="20.25" customHeight="1" x14ac:dyDescent="0.2">
      <c r="A3" s="897" t="s">
        <v>556</v>
      </c>
      <c r="B3" s="896"/>
      <c r="C3" s="896"/>
      <c r="D3" s="896"/>
      <c r="E3" s="896"/>
      <c r="F3" s="896"/>
      <c r="G3" s="896"/>
      <c r="H3" s="896"/>
      <c r="I3" s="895"/>
      <c r="J3" s="213"/>
    </row>
    <row r="4" spans="1:10" ht="18.75" customHeight="1" thickBot="1" x14ac:dyDescent="0.25">
      <c r="A4" s="713" t="s">
        <v>614</v>
      </c>
      <c r="B4" s="714"/>
      <c r="C4" s="714"/>
      <c r="D4" s="714"/>
      <c r="E4" s="714"/>
      <c r="F4" s="714"/>
      <c r="G4" s="714"/>
      <c r="H4" s="714"/>
      <c r="I4" s="715"/>
      <c r="J4" s="213"/>
    </row>
    <row r="5" spans="1:10" ht="40.5" customHeight="1" x14ac:dyDescent="0.2">
      <c r="A5" s="894" t="s">
        <v>329</v>
      </c>
      <c r="B5" s="893"/>
      <c r="C5" s="892" t="s">
        <v>613</v>
      </c>
      <c r="D5" s="892" t="s">
        <v>328</v>
      </c>
      <c r="E5" s="892" t="s">
        <v>327</v>
      </c>
      <c r="F5" s="892" t="s">
        <v>326</v>
      </c>
      <c r="G5" s="892" t="s">
        <v>441</v>
      </c>
      <c r="H5" s="892" t="s">
        <v>325</v>
      </c>
      <c r="I5" s="892" t="s">
        <v>324</v>
      </c>
      <c r="J5" s="213"/>
    </row>
    <row r="6" spans="1:10" ht="20.25" customHeight="1" thickBot="1" x14ac:dyDescent="0.25">
      <c r="A6" s="713"/>
      <c r="B6" s="715"/>
      <c r="C6" s="891"/>
      <c r="D6" s="891"/>
      <c r="E6" s="891"/>
      <c r="F6" s="891"/>
      <c r="G6" s="891"/>
      <c r="H6" s="891"/>
      <c r="I6" s="891"/>
      <c r="J6" s="213"/>
    </row>
    <row r="7" spans="1:10" ht="13.5" x14ac:dyDescent="0.2">
      <c r="A7" s="890"/>
      <c r="B7" s="889"/>
      <c r="C7" s="522"/>
      <c r="D7" s="522"/>
      <c r="E7" s="522"/>
      <c r="F7" s="522"/>
      <c r="G7" s="883"/>
      <c r="H7" s="522"/>
      <c r="I7" s="522"/>
      <c r="J7" s="213"/>
    </row>
    <row r="8" spans="1:10" ht="13.5" x14ac:dyDescent="0.2">
      <c r="A8" s="877" t="s">
        <v>323</v>
      </c>
      <c r="B8" s="876"/>
      <c r="C8" s="882">
        <v>22916008095</v>
      </c>
      <c r="D8" s="882">
        <v>25259074825</v>
      </c>
      <c r="E8" s="882">
        <v>24475534710</v>
      </c>
      <c r="F8" s="882">
        <v>0</v>
      </c>
      <c r="G8" s="882">
        <v>23699548211</v>
      </c>
      <c r="H8" s="882">
        <v>2036253671</v>
      </c>
      <c r="I8" s="882">
        <v>242402536</v>
      </c>
      <c r="J8" s="213"/>
    </row>
    <row r="9" spans="1:10" ht="13.5" x14ac:dyDescent="0.2">
      <c r="A9" s="877" t="s">
        <v>322</v>
      </c>
      <c r="B9" s="876"/>
      <c r="C9" s="882">
        <v>2387479518</v>
      </c>
      <c r="D9" s="882">
        <v>4350000000</v>
      </c>
      <c r="E9" s="882">
        <v>3934828003</v>
      </c>
      <c r="F9" s="882">
        <v>0</v>
      </c>
      <c r="G9" s="882">
        <v>2802651515</v>
      </c>
      <c r="H9" s="882">
        <v>183778341</v>
      </c>
      <c r="I9" s="882">
        <v>0</v>
      </c>
      <c r="J9" s="213"/>
    </row>
    <row r="10" spans="1:10" ht="13.5" x14ac:dyDescent="0.2">
      <c r="A10" s="888" t="s">
        <v>321</v>
      </c>
      <c r="B10" s="887"/>
      <c r="C10" s="879">
        <v>2387479518</v>
      </c>
      <c r="D10" s="879">
        <v>4350000000</v>
      </c>
      <c r="E10" s="874">
        <v>3934828003</v>
      </c>
      <c r="F10" s="874">
        <v>0</v>
      </c>
      <c r="G10" s="879">
        <v>2802651515</v>
      </c>
      <c r="H10" s="879">
        <v>183778341</v>
      </c>
      <c r="I10" s="879">
        <v>0</v>
      </c>
      <c r="J10" s="213"/>
    </row>
    <row r="11" spans="1:10" ht="13.5" x14ac:dyDescent="0.2">
      <c r="A11" s="888" t="s">
        <v>320</v>
      </c>
      <c r="B11" s="887"/>
      <c r="C11" s="879">
        <v>0</v>
      </c>
      <c r="D11" s="879">
        <v>0</v>
      </c>
      <c r="E11" s="874">
        <v>0</v>
      </c>
      <c r="F11" s="874">
        <v>0</v>
      </c>
      <c r="G11" s="879">
        <v>0</v>
      </c>
      <c r="H11" s="879">
        <v>0</v>
      </c>
      <c r="I11" s="879">
        <v>0</v>
      </c>
      <c r="J11" s="213"/>
    </row>
    <row r="12" spans="1:10" ht="13.5" x14ac:dyDescent="0.2">
      <c r="A12" s="888" t="s">
        <v>319</v>
      </c>
      <c r="B12" s="887"/>
      <c r="C12" s="879">
        <v>0</v>
      </c>
      <c r="D12" s="879">
        <v>0</v>
      </c>
      <c r="E12" s="874">
        <v>0</v>
      </c>
      <c r="F12" s="874">
        <v>0</v>
      </c>
      <c r="G12" s="879">
        <v>0</v>
      </c>
      <c r="H12" s="874">
        <v>0</v>
      </c>
      <c r="I12" s="874">
        <v>0</v>
      </c>
      <c r="J12" s="213"/>
    </row>
    <row r="13" spans="1:10" ht="13.5" x14ac:dyDescent="0.2">
      <c r="A13" s="877" t="s">
        <v>318</v>
      </c>
      <c r="B13" s="876"/>
      <c r="C13" s="882">
        <v>20528528577</v>
      </c>
      <c r="D13" s="882">
        <v>20909074825</v>
      </c>
      <c r="E13" s="882">
        <v>20540706707</v>
      </c>
      <c r="F13" s="882">
        <v>0</v>
      </c>
      <c r="G13" s="882">
        <v>20896896696</v>
      </c>
      <c r="H13" s="882">
        <v>1852475330</v>
      </c>
      <c r="I13" s="882">
        <v>242402536</v>
      </c>
      <c r="J13" s="213"/>
    </row>
    <row r="14" spans="1:10" ht="13.5" x14ac:dyDescent="0.2">
      <c r="A14" s="888" t="s">
        <v>317</v>
      </c>
      <c r="B14" s="887"/>
      <c r="C14" s="879">
        <v>20528528577</v>
      </c>
      <c r="D14" s="879">
        <v>20909074825</v>
      </c>
      <c r="E14" s="874">
        <v>20540706707</v>
      </c>
      <c r="F14" s="879">
        <v>0</v>
      </c>
      <c r="G14" s="879">
        <v>20896896696</v>
      </c>
      <c r="H14" s="879">
        <v>1852475330</v>
      </c>
      <c r="I14" s="879">
        <v>242402536.08000001</v>
      </c>
      <c r="J14" s="213"/>
    </row>
    <row r="15" spans="1:10" ht="13.5" x14ac:dyDescent="0.2">
      <c r="A15" s="888" t="s">
        <v>316</v>
      </c>
      <c r="B15" s="887"/>
      <c r="C15" s="879">
        <v>0</v>
      </c>
      <c r="D15" s="879">
        <v>0</v>
      </c>
      <c r="E15" s="879">
        <v>0</v>
      </c>
      <c r="F15" s="879">
        <v>0</v>
      </c>
      <c r="G15" s="879">
        <v>0</v>
      </c>
      <c r="H15" s="879">
        <v>0</v>
      </c>
      <c r="I15" s="879">
        <v>0</v>
      </c>
      <c r="J15" s="213"/>
    </row>
    <row r="16" spans="1:10" ht="13.5" x14ac:dyDescent="0.2">
      <c r="A16" s="886" t="s">
        <v>612</v>
      </c>
      <c r="B16" s="885"/>
      <c r="C16" s="879">
        <v>0</v>
      </c>
      <c r="D16" s="879">
        <v>0</v>
      </c>
      <c r="E16" s="879">
        <v>0</v>
      </c>
      <c r="F16" s="879">
        <v>0</v>
      </c>
      <c r="G16" s="879">
        <v>0</v>
      </c>
      <c r="H16" s="879">
        <v>0</v>
      </c>
      <c r="I16" s="879">
        <v>0</v>
      </c>
      <c r="J16" s="213"/>
    </row>
    <row r="17" spans="1:10" ht="13.5" x14ac:dyDescent="0.2">
      <c r="A17" s="877" t="s">
        <v>315</v>
      </c>
      <c r="B17" s="876"/>
      <c r="C17" s="884">
        <v>5892392724</v>
      </c>
      <c r="D17" s="879"/>
      <c r="E17" s="883"/>
      <c r="F17" s="883"/>
      <c r="G17" s="884">
        <v>6487934123</v>
      </c>
      <c r="H17" s="883"/>
      <c r="I17" s="883"/>
      <c r="J17" s="213"/>
    </row>
    <row r="18" spans="1:10" ht="9.9499999999999993" customHeight="1" x14ac:dyDescent="0.2">
      <c r="A18" s="881"/>
      <c r="B18" s="880"/>
      <c r="C18" s="879"/>
      <c r="D18" s="878"/>
      <c r="E18" s="878"/>
      <c r="F18" s="878"/>
      <c r="G18" s="879">
        <v>0</v>
      </c>
      <c r="H18" s="878"/>
      <c r="I18" s="878"/>
      <c r="J18" s="213"/>
    </row>
    <row r="19" spans="1:10" ht="13.5" x14ac:dyDescent="0.2">
      <c r="A19" s="877" t="s">
        <v>314</v>
      </c>
      <c r="B19" s="876"/>
      <c r="C19" s="882">
        <v>28808400820</v>
      </c>
      <c r="D19" s="882"/>
      <c r="E19" s="882"/>
      <c r="F19" s="882">
        <v>0</v>
      </c>
      <c r="G19" s="882">
        <v>30187482334</v>
      </c>
      <c r="H19" s="882">
        <v>2036253671</v>
      </c>
      <c r="I19" s="882">
        <v>242402536</v>
      </c>
      <c r="J19" s="213"/>
    </row>
    <row r="20" spans="1:10" ht="9.9499999999999993" customHeight="1" x14ac:dyDescent="0.2">
      <c r="A20" s="881"/>
      <c r="B20" s="880"/>
      <c r="C20" s="879"/>
      <c r="D20" s="878"/>
      <c r="E20" s="878"/>
      <c r="F20" s="878"/>
      <c r="G20" s="879">
        <v>0</v>
      </c>
      <c r="H20" s="878"/>
      <c r="I20" s="878"/>
      <c r="J20" s="213"/>
    </row>
    <row r="21" spans="1:10" ht="13.5" x14ac:dyDescent="0.2">
      <c r="A21" s="877" t="s">
        <v>313</v>
      </c>
      <c r="B21" s="876"/>
      <c r="C21" s="875">
        <v>1278240651</v>
      </c>
      <c r="D21" s="875">
        <v>0</v>
      </c>
      <c r="E21" s="875">
        <v>109850582</v>
      </c>
      <c r="F21" s="875">
        <v>0</v>
      </c>
      <c r="G21" s="875">
        <v>1168390069</v>
      </c>
      <c r="H21" s="875">
        <v>110495235</v>
      </c>
      <c r="I21" s="875">
        <v>14294329</v>
      </c>
      <c r="J21" s="213"/>
    </row>
    <row r="22" spans="1:10" ht="13.5" x14ac:dyDescent="0.2">
      <c r="A22" s="873" t="s">
        <v>611</v>
      </c>
      <c r="B22" s="872"/>
      <c r="C22" s="879">
        <v>1278240651</v>
      </c>
      <c r="D22" s="879"/>
      <c r="E22" s="879">
        <v>109850582</v>
      </c>
      <c r="F22" s="879">
        <v>0</v>
      </c>
      <c r="G22" s="879">
        <v>1168390069</v>
      </c>
      <c r="H22" s="879">
        <v>110495235</v>
      </c>
      <c r="I22" s="879">
        <v>14294329</v>
      </c>
      <c r="J22" s="213"/>
    </row>
    <row r="23" spans="1:10" ht="13.5" x14ac:dyDescent="0.2">
      <c r="A23" s="873" t="s">
        <v>312</v>
      </c>
      <c r="B23" s="872"/>
      <c r="C23" s="874"/>
      <c r="D23" s="870"/>
      <c r="E23" s="870"/>
      <c r="F23" s="870"/>
      <c r="G23" s="870"/>
      <c r="H23" s="870"/>
      <c r="I23" s="870"/>
      <c r="J23" s="213"/>
    </row>
    <row r="24" spans="1:10" ht="13.5" x14ac:dyDescent="0.2">
      <c r="A24" s="873" t="s">
        <v>311</v>
      </c>
      <c r="B24" s="872"/>
      <c r="C24" s="874"/>
      <c r="D24" s="870"/>
      <c r="E24" s="870"/>
      <c r="F24" s="870"/>
      <c r="G24" s="870"/>
      <c r="H24" s="870"/>
      <c r="I24" s="870"/>
      <c r="J24" s="213"/>
    </row>
    <row r="25" spans="1:10" ht="9.9499999999999993" customHeight="1" x14ac:dyDescent="0.2">
      <c r="A25" s="881"/>
      <c r="B25" s="880"/>
      <c r="C25" s="879"/>
      <c r="D25" s="878"/>
      <c r="E25" s="878"/>
      <c r="F25" s="878"/>
      <c r="G25" s="879">
        <v>0</v>
      </c>
      <c r="H25" s="878"/>
      <c r="I25" s="878"/>
      <c r="J25" s="213"/>
    </row>
    <row r="26" spans="1:10" ht="13.5" x14ac:dyDescent="0.2">
      <c r="A26" s="877" t="s">
        <v>310</v>
      </c>
      <c r="B26" s="876"/>
      <c r="C26" s="875">
        <v>0</v>
      </c>
      <c r="D26" s="875">
        <v>0</v>
      </c>
      <c r="E26" s="875">
        <v>0</v>
      </c>
      <c r="F26" s="875">
        <v>0</v>
      </c>
      <c r="G26" s="875">
        <v>0</v>
      </c>
      <c r="H26" s="875">
        <v>0</v>
      </c>
      <c r="I26" s="875">
        <v>0</v>
      </c>
      <c r="J26" s="213"/>
    </row>
    <row r="27" spans="1:10" ht="13.5" x14ac:dyDescent="0.2">
      <c r="A27" s="873" t="s">
        <v>309</v>
      </c>
      <c r="B27" s="872"/>
      <c r="C27" s="874"/>
      <c r="D27" s="870"/>
      <c r="E27" s="870"/>
      <c r="F27" s="870"/>
      <c r="G27" s="870"/>
      <c r="H27" s="870"/>
      <c r="I27" s="870"/>
      <c r="J27" s="213"/>
    </row>
    <row r="28" spans="1:10" ht="13.5" x14ac:dyDescent="0.2">
      <c r="A28" s="873" t="s">
        <v>308</v>
      </c>
      <c r="B28" s="872"/>
      <c r="C28" s="874"/>
      <c r="D28" s="870"/>
      <c r="E28" s="870"/>
      <c r="F28" s="870"/>
      <c r="G28" s="870"/>
      <c r="H28" s="870"/>
      <c r="I28" s="870"/>
      <c r="J28" s="213"/>
    </row>
    <row r="29" spans="1:10" ht="13.5" x14ac:dyDescent="0.2">
      <c r="A29" s="873" t="s">
        <v>307</v>
      </c>
      <c r="B29" s="872"/>
      <c r="C29" s="871"/>
      <c r="D29" s="870"/>
      <c r="E29" s="870"/>
      <c r="F29" s="870"/>
      <c r="G29" s="870"/>
      <c r="H29" s="870"/>
      <c r="I29" s="870"/>
      <c r="J29" s="213"/>
    </row>
    <row r="30" spans="1:10" ht="14.25" thickBot="1" x14ac:dyDescent="0.25">
      <c r="A30" s="869"/>
      <c r="B30" s="868"/>
      <c r="C30" s="867"/>
      <c r="D30" s="866"/>
      <c r="E30" s="866"/>
      <c r="F30" s="866"/>
      <c r="G30" s="866"/>
      <c r="H30" s="866"/>
      <c r="I30" s="866"/>
      <c r="J30" s="213"/>
    </row>
    <row r="31" spans="1:10" x14ac:dyDescent="0.2">
      <c r="A31" s="213"/>
      <c r="B31" s="213"/>
      <c r="C31" s="213"/>
      <c r="D31" s="213"/>
      <c r="E31" s="213"/>
      <c r="F31" s="213"/>
      <c r="G31" s="213"/>
      <c r="H31" s="213"/>
      <c r="I31" s="213"/>
      <c r="J31" s="213"/>
    </row>
    <row r="32" spans="1:10" ht="39.75" customHeight="1" x14ac:dyDescent="0.2">
      <c r="A32" s="218">
        <v>1</v>
      </c>
      <c r="B32" s="865" t="s">
        <v>306</v>
      </c>
      <c r="C32" s="865"/>
      <c r="D32" s="865"/>
      <c r="E32" s="865"/>
      <c r="F32" s="865"/>
      <c r="G32" s="865"/>
      <c r="H32" s="865"/>
      <c r="I32" s="865"/>
      <c r="J32" s="213"/>
    </row>
    <row r="33" spans="1:10" ht="21" customHeight="1" x14ac:dyDescent="0.2">
      <c r="A33" s="489">
        <v>2</v>
      </c>
      <c r="B33" s="864" t="s">
        <v>305</v>
      </c>
      <c r="C33" s="864"/>
      <c r="D33" s="864"/>
      <c r="E33" s="864"/>
      <c r="F33" s="864"/>
      <c r="G33" s="864"/>
      <c r="H33" s="864"/>
      <c r="I33" s="864"/>
      <c r="J33" s="213"/>
    </row>
    <row r="34" spans="1:10" ht="50.25" customHeight="1" x14ac:dyDescent="0.2">
      <c r="A34" s="213"/>
      <c r="B34" s="863" t="s">
        <v>610</v>
      </c>
      <c r="C34" s="863"/>
      <c r="D34" s="863"/>
      <c r="E34" s="863"/>
      <c r="F34" s="863"/>
      <c r="G34" s="863"/>
      <c r="H34" s="863"/>
      <c r="I34" s="863"/>
      <c r="J34" s="213"/>
    </row>
    <row r="35" spans="1:10" ht="13.5" x14ac:dyDescent="0.2">
      <c r="A35" s="862" t="s">
        <v>304</v>
      </c>
      <c r="B35" s="860" t="s">
        <v>303</v>
      </c>
      <c r="C35" s="861" t="s">
        <v>302</v>
      </c>
      <c r="D35" s="860" t="s">
        <v>301</v>
      </c>
      <c r="E35" s="859" t="s">
        <v>300</v>
      </c>
      <c r="F35" s="858" t="s">
        <v>299</v>
      </c>
      <c r="G35" s="213"/>
      <c r="H35" s="213"/>
      <c r="I35" s="213"/>
      <c r="J35" s="213"/>
    </row>
    <row r="36" spans="1:10" ht="13.5" x14ac:dyDescent="0.2">
      <c r="A36" s="857"/>
      <c r="B36" s="855" t="s">
        <v>609</v>
      </c>
      <c r="C36" s="856" t="s">
        <v>608</v>
      </c>
      <c r="D36" s="855" t="s">
        <v>297</v>
      </c>
      <c r="E36" s="854"/>
      <c r="F36" s="853" t="s">
        <v>296</v>
      </c>
      <c r="G36" s="213"/>
      <c r="H36" s="213"/>
      <c r="I36" s="213"/>
      <c r="J36" s="213"/>
    </row>
    <row r="37" spans="1:10" ht="13.5" x14ac:dyDescent="0.2">
      <c r="A37" s="852"/>
      <c r="B37" s="851" t="s">
        <v>607</v>
      </c>
      <c r="C37" s="850" t="s">
        <v>606</v>
      </c>
      <c r="D37" s="849"/>
      <c r="E37" s="848"/>
      <c r="F37" s="847"/>
      <c r="G37" s="213"/>
      <c r="H37" s="213"/>
      <c r="I37" s="213"/>
      <c r="J37" s="213"/>
    </row>
    <row r="38" spans="1:10" ht="27" x14ac:dyDescent="0.2">
      <c r="A38" s="846" t="s">
        <v>295</v>
      </c>
      <c r="B38" s="845"/>
      <c r="C38" s="844"/>
      <c r="D38" s="845"/>
      <c r="E38" s="844"/>
      <c r="F38" s="843"/>
      <c r="G38" s="213"/>
      <c r="H38" s="213"/>
      <c r="I38" s="213"/>
      <c r="J38" s="213"/>
    </row>
    <row r="39" spans="1:10" x14ac:dyDescent="0.2">
      <c r="A39" s="840" t="s">
        <v>293</v>
      </c>
      <c r="B39" s="839">
        <v>750000000</v>
      </c>
      <c r="C39" s="838">
        <v>11</v>
      </c>
      <c r="D39" s="837" t="s">
        <v>373</v>
      </c>
      <c r="E39" s="836">
        <v>0</v>
      </c>
      <c r="F39" s="835">
        <v>8.7499999999999994E-2</v>
      </c>
      <c r="G39" s="213"/>
      <c r="H39" s="213"/>
      <c r="I39" s="213"/>
      <c r="J39" s="213"/>
    </row>
    <row r="40" spans="1:10" x14ac:dyDescent="0.2">
      <c r="A40" s="840" t="s">
        <v>293</v>
      </c>
      <c r="B40" s="839">
        <v>300000000</v>
      </c>
      <c r="C40" s="838">
        <v>7</v>
      </c>
      <c r="D40" s="837" t="s">
        <v>373</v>
      </c>
      <c r="E40" s="836">
        <v>0</v>
      </c>
      <c r="F40" s="835">
        <v>8.9899999999999994E-2</v>
      </c>
      <c r="G40" s="213"/>
      <c r="H40" s="213"/>
      <c r="I40" s="213"/>
      <c r="J40" s="213"/>
    </row>
    <row r="41" spans="1:10" x14ac:dyDescent="0.2">
      <c r="A41" s="840" t="s">
        <v>294</v>
      </c>
      <c r="B41" s="839">
        <v>1500000000</v>
      </c>
      <c r="C41" s="838">
        <v>12</v>
      </c>
      <c r="D41" s="837" t="s">
        <v>377</v>
      </c>
      <c r="E41" s="836">
        <v>0</v>
      </c>
      <c r="F41" s="835">
        <v>7.7200000000000005E-2</v>
      </c>
      <c r="G41" s="213"/>
      <c r="H41" s="213"/>
      <c r="I41" s="213"/>
      <c r="J41" s="213"/>
    </row>
    <row r="42" spans="1:10" x14ac:dyDescent="0.2">
      <c r="A42" s="840" t="s">
        <v>376</v>
      </c>
      <c r="B42" s="839">
        <v>100000000</v>
      </c>
      <c r="C42" s="838">
        <v>12</v>
      </c>
      <c r="D42" s="837" t="s">
        <v>605</v>
      </c>
      <c r="E42" s="836">
        <v>0</v>
      </c>
      <c r="F42" s="835">
        <v>9.0499999999999997E-2</v>
      </c>
      <c r="G42" s="213"/>
      <c r="H42" s="213"/>
      <c r="I42" s="213"/>
      <c r="J42" s="213"/>
    </row>
    <row r="43" spans="1:10" x14ac:dyDescent="0.2">
      <c r="A43" s="840" t="s">
        <v>596</v>
      </c>
      <c r="B43" s="839">
        <v>200000000</v>
      </c>
      <c r="C43" s="838">
        <v>12</v>
      </c>
      <c r="D43" s="837" t="s">
        <v>604</v>
      </c>
      <c r="E43" s="836">
        <v>0</v>
      </c>
      <c r="F43" s="835">
        <v>9.2200000000000004E-2</v>
      </c>
      <c r="G43" s="213"/>
      <c r="H43" s="213"/>
      <c r="I43" s="213"/>
      <c r="J43" s="213"/>
    </row>
    <row r="44" spans="1:10" x14ac:dyDescent="0.2">
      <c r="A44" s="840" t="s">
        <v>592</v>
      </c>
      <c r="B44" s="839">
        <v>400000000</v>
      </c>
      <c r="C44" s="838">
        <v>12</v>
      </c>
      <c r="D44" s="837" t="s">
        <v>598</v>
      </c>
      <c r="E44" s="836">
        <v>0</v>
      </c>
      <c r="F44" s="835">
        <v>8.8999999999999996E-2</v>
      </c>
    </row>
    <row r="45" spans="1:10" x14ac:dyDescent="0.2">
      <c r="A45" s="840" t="s">
        <v>293</v>
      </c>
      <c r="B45" s="839">
        <v>900000000</v>
      </c>
      <c r="C45" s="838">
        <v>12</v>
      </c>
      <c r="D45" s="837" t="s">
        <v>603</v>
      </c>
      <c r="E45" s="836">
        <v>0</v>
      </c>
      <c r="F45" s="835">
        <v>9.01E-2</v>
      </c>
    </row>
    <row r="46" spans="1:10" x14ac:dyDescent="0.2">
      <c r="A46" s="840" t="s">
        <v>596</v>
      </c>
      <c r="B46" s="842" t="s">
        <v>602</v>
      </c>
      <c r="C46" s="838">
        <v>12</v>
      </c>
      <c r="D46" s="837" t="s">
        <v>601</v>
      </c>
      <c r="E46" s="836">
        <v>0</v>
      </c>
      <c r="F46" s="835">
        <v>9.0300000000000005E-2</v>
      </c>
    </row>
    <row r="47" spans="1:10" x14ac:dyDescent="0.2">
      <c r="A47" s="840" t="s">
        <v>600</v>
      </c>
      <c r="B47" s="842" t="s">
        <v>599</v>
      </c>
      <c r="C47" s="838">
        <v>12</v>
      </c>
      <c r="D47" s="837" t="s">
        <v>598</v>
      </c>
      <c r="E47" s="836">
        <v>0</v>
      </c>
      <c r="F47" s="835">
        <v>8.9399999999999993E-2</v>
      </c>
    </row>
    <row r="48" spans="1:10" x14ac:dyDescent="0.2">
      <c r="A48" s="841" t="s">
        <v>293</v>
      </c>
      <c r="B48" s="839">
        <v>750000000</v>
      </c>
      <c r="C48" s="838">
        <v>11</v>
      </c>
      <c r="D48" s="837" t="s">
        <v>597</v>
      </c>
      <c r="E48" s="836">
        <v>0</v>
      </c>
      <c r="F48" s="835">
        <v>9.1399999999999995E-2</v>
      </c>
    </row>
    <row r="49" spans="1:6" x14ac:dyDescent="0.2">
      <c r="A49" s="840" t="s">
        <v>596</v>
      </c>
      <c r="B49" s="839">
        <v>575000000</v>
      </c>
      <c r="C49" s="838">
        <v>12</v>
      </c>
      <c r="D49" s="837" t="s">
        <v>595</v>
      </c>
      <c r="E49" s="836">
        <v>0</v>
      </c>
      <c r="F49" s="835">
        <v>0.10340000000000001</v>
      </c>
    </row>
    <row r="50" spans="1:6" x14ac:dyDescent="0.2">
      <c r="A50" s="840" t="s">
        <v>594</v>
      </c>
      <c r="B50" s="839">
        <v>550000000</v>
      </c>
      <c r="C50" s="838">
        <v>12</v>
      </c>
      <c r="D50" s="837" t="s">
        <v>593</v>
      </c>
      <c r="E50" s="836">
        <v>0</v>
      </c>
      <c r="F50" s="835">
        <v>0.1012</v>
      </c>
    </row>
    <row r="51" spans="1:6" x14ac:dyDescent="0.2">
      <c r="A51" s="834" t="s">
        <v>592</v>
      </c>
      <c r="B51" s="833">
        <v>125000000</v>
      </c>
      <c r="C51" s="832">
        <v>12</v>
      </c>
      <c r="D51" s="831" t="s">
        <v>591</v>
      </c>
      <c r="E51" s="830">
        <v>0</v>
      </c>
      <c r="F51" s="829">
        <v>9.6100000000000005E-2</v>
      </c>
    </row>
  </sheetData>
  <mergeCells count="38">
    <mergeCell ref="B33:I33"/>
    <mergeCell ref="B34:I34"/>
    <mergeCell ref="A22:B22"/>
    <mergeCell ref="A23:B23"/>
    <mergeCell ref="A35:A37"/>
    <mergeCell ref="E35:E37"/>
    <mergeCell ref="A26:B26"/>
    <mergeCell ref="A27:B27"/>
    <mergeCell ref="A28:B28"/>
    <mergeCell ref="A29:B29"/>
    <mergeCell ref="A30:B30"/>
    <mergeCell ref="B32:I32"/>
    <mergeCell ref="A11:B11"/>
    <mergeCell ref="A24:B24"/>
    <mergeCell ref="A12:B12"/>
    <mergeCell ref="A13:B13"/>
    <mergeCell ref="A14:B14"/>
    <mergeCell ref="A15:B15"/>
    <mergeCell ref="A16:B16"/>
    <mergeCell ref="A17:B17"/>
    <mergeCell ref="A19:B19"/>
    <mergeCell ref="A21:B21"/>
    <mergeCell ref="C5:C6"/>
    <mergeCell ref="G5:G6"/>
    <mergeCell ref="A7:B7"/>
    <mergeCell ref="A8:B8"/>
    <mergeCell ref="A9:B9"/>
    <mergeCell ref="A10:B10"/>
    <mergeCell ref="A1:I1"/>
    <mergeCell ref="A2:I2"/>
    <mergeCell ref="A3:I3"/>
    <mergeCell ref="A4:I4"/>
    <mergeCell ref="A5:B6"/>
    <mergeCell ref="D5:D6"/>
    <mergeCell ref="E5:E6"/>
    <mergeCell ref="F5:F6"/>
    <mergeCell ref="H5:H6"/>
    <mergeCell ref="I5:I6"/>
  </mergeCells>
  <printOptions horizontalCentered="1"/>
  <pageMargins left="0.7" right="0.7" top="0.75" bottom="0.75" header="0.3" footer="0.3"/>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9"/>
  <sheetViews>
    <sheetView showGridLines="0" zoomScale="80" zoomScaleNormal="80" workbookViewId="0">
      <selection activeCell="P11" sqref="P11"/>
    </sheetView>
  </sheetViews>
  <sheetFormatPr baseColWidth="10" defaultColWidth="9.140625" defaultRowHeight="12.75" x14ac:dyDescent="0.2"/>
  <cols>
    <col min="1" max="1" width="1.85546875" style="155" customWidth="1"/>
    <col min="2" max="2" width="2" style="155" customWidth="1"/>
    <col min="3" max="3" width="35.5703125" style="155" customWidth="1"/>
    <col min="4" max="5" width="12.7109375" style="155" customWidth="1"/>
    <col min="6" max="6" width="16.7109375" style="904" customWidth="1"/>
    <col min="7" max="7" width="14.7109375" style="904" customWidth="1"/>
    <col min="8" max="8" width="2.140625" style="155" customWidth="1"/>
    <col min="9" max="9" width="15.42578125" style="155" customWidth="1"/>
    <col min="10" max="10" width="3.140625" style="155" customWidth="1"/>
    <col min="11" max="11" width="17.42578125" style="155" customWidth="1"/>
    <col min="12" max="12" width="9.140625" style="155"/>
    <col min="13" max="13" width="17.42578125" style="155" customWidth="1"/>
    <col min="14" max="14" width="9.140625" style="155" customWidth="1"/>
    <col min="15" max="16384" width="9.140625" style="155"/>
  </cols>
  <sheetData>
    <row r="1" spans="1:8" s="155" customFormat="1" ht="18.75" customHeight="1" x14ac:dyDescent="0.25">
      <c r="A1" s="721" t="s">
        <v>0</v>
      </c>
      <c r="B1" s="722"/>
      <c r="C1" s="722"/>
      <c r="D1" s="722"/>
      <c r="E1" s="722"/>
      <c r="F1" s="722"/>
      <c r="G1" s="722"/>
      <c r="H1" s="723"/>
    </row>
    <row r="2" spans="1:8" s="155" customFormat="1" ht="18.75" customHeight="1" x14ac:dyDescent="0.3">
      <c r="A2" s="943" t="s">
        <v>631</v>
      </c>
      <c r="B2" s="942"/>
      <c r="C2" s="942"/>
      <c r="D2" s="942"/>
      <c r="E2" s="942"/>
      <c r="F2" s="942"/>
      <c r="G2" s="942"/>
      <c r="H2" s="941"/>
    </row>
    <row r="3" spans="1:8" s="155" customFormat="1" ht="15.75" x14ac:dyDescent="0.25">
      <c r="A3" s="724" t="s">
        <v>556</v>
      </c>
      <c r="B3" s="725"/>
      <c r="C3" s="725"/>
      <c r="D3" s="725"/>
      <c r="E3" s="725"/>
      <c r="F3" s="725"/>
      <c r="G3" s="725"/>
      <c r="H3" s="726"/>
    </row>
    <row r="4" spans="1:8" s="155" customFormat="1" ht="51" customHeight="1" thickBot="1" x14ac:dyDescent="0.25">
      <c r="A4" s="940" t="s">
        <v>630</v>
      </c>
      <c r="B4" s="939"/>
      <c r="C4" s="939"/>
      <c r="D4" s="939"/>
      <c r="E4" s="939"/>
      <c r="F4" s="939"/>
      <c r="G4" s="939"/>
      <c r="H4" s="938"/>
    </row>
    <row r="5" spans="1:8" s="155" customFormat="1" ht="14.25" customHeight="1" x14ac:dyDescent="0.2">
      <c r="A5" s="934" t="s">
        <v>292</v>
      </c>
      <c r="B5" s="937"/>
      <c r="C5" s="933"/>
      <c r="D5" s="936" t="s">
        <v>291</v>
      </c>
      <c r="E5" s="936" t="s">
        <v>290</v>
      </c>
      <c r="F5" s="935" t="s">
        <v>629</v>
      </c>
      <c r="G5" s="934" t="s">
        <v>289</v>
      </c>
      <c r="H5" s="933"/>
    </row>
    <row r="6" spans="1:8" s="155" customFormat="1" ht="36" customHeight="1" thickBot="1" x14ac:dyDescent="0.25">
      <c r="A6" s="929"/>
      <c r="B6" s="932"/>
      <c r="C6" s="928"/>
      <c r="D6" s="931"/>
      <c r="E6" s="931"/>
      <c r="F6" s="930"/>
      <c r="G6" s="929"/>
      <c r="H6" s="928"/>
    </row>
    <row r="7" spans="1:8" s="155" customFormat="1" ht="13.5" customHeight="1" x14ac:dyDescent="0.2">
      <c r="A7" s="156"/>
      <c r="B7" s="157"/>
      <c r="C7" s="157"/>
      <c r="D7" s="157"/>
      <c r="E7" s="157"/>
      <c r="F7" s="927"/>
      <c r="G7" s="927"/>
      <c r="H7" s="159"/>
    </row>
    <row r="8" spans="1:8" s="155" customFormat="1" ht="15.75" x14ac:dyDescent="0.25">
      <c r="A8" s="926" t="s">
        <v>628</v>
      </c>
      <c r="B8" s="174"/>
      <c r="C8" s="174"/>
      <c r="D8" s="174"/>
      <c r="E8" s="174"/>
      <c r="F8" s="925"/>
      <c r="G8" s="925"/>
      <c r="H8" s="922"/>
    </row>
    <row r="9" spans="1:8" s="155" customFormat="1" ht="16.5" x14ac:dyDescent="0.3">
      <c r="A9" s="909"/>
      <c r="B9" s="174"/>
      <c r="C9" s="174"/>
      <c r="D9" s="174"/>
      <c r="E9" s="174"/>
      <c r="F9" s="918"/>
      <c r="G9" s="918"/>
      <c r="H9" s="166"/>
    </row>
    <row r="10" spans="1:8" s="155" customFormat="1" ht="17.25" thickBot="1" x14ac:dyDescent="0.35">
      <c r="A10" s="921"/>
      <c r="B10" s="924" t="s">
        <v>627</v>
      </c>
      <c r="C10" s="924"/>
      <c r="D10" s="920"/>
      <c r="E10" s="920"/>
      <c r="F10" s="923"/>
      <c r="G10" s="923"/>
      <c r="H10" s="922"/>
    </row>
    <row r="11" spans="1:8" s="155" customFormat="1" ht="17.25" thickTop="1" x14ac:dyDescent="0.3">
      <c r="A11" s="909"/>
      <c r="B11" s="174"/>
      <c r="C11" s="174"/>
      <c r="D11" s="174"/>
      <c r="E11" s="174"/>
      <c r="F11" s="908"/>
      <c r="G11" s="908"/>
      <c r="H11" s="166"/>
    </row>
    <row r="12" spans="1:8" s="155" customFormat="1" ht="16.5" x14ac:dyDescent="0.3">
      <c r="A12" s="916"/>
      <c r="B12" s="915" t="s">
        <v>624</v>
      </c>
      <c r="C12" s="915"/>
      <c r="D12" s="174"/>
      <c r="E12" s="174"/>
      <c r="F12" s="908">
        <v>2387479518</v>
      </c>
      <c r="G12" s="908">
        <v>2802651515</v>
      </c>
      <c r="H12" s="166"/>
    </row>
    <row r="13" spans="1:8" s="155" customFormat="1" ht="16.5" x14ac:dyDescent="0.3">
      <c r="A13" s="909"/>
      <c r="B13" s="174"/>
      <c r="C13" s="174"/>
      <c r="D13" s="174"/>
      <c r="E13" s="174"/>
      <c r="F13" s="908"/>
      <c r="G13" s="908"/>
      <c r="H13" s="166"/>
    </row>
    <row r="14" spans="1:8" s="155" customFormat="1" ht="16.5" x14ac:dyDescent="0.3">
      <c r="A14" s="197"/>
      <c r="B14" s="174"/>
      <c r="C14" s="913" t="s">
        <v>623</v>
      </c>
      <c r="D14" s="174"/>
      <c r="E14" s="174"/>
      <c r="F14" s="908">
        <v>2387479518</v>
      </c>
      <c r="G14" s="908">
        <v>2802651515</v>
      </c>
      <c r="H14" s="166"/>
    </row>
    <row r="15" spans="1:8" s="155" customFormat="1" ht="16.5" x14ac:dyDescent="0.3">
      <c r="A15" s="197"/>
      <c r="B15" s="174"/>
      <c r="C15" s="913" t="s">
        <v>619</v>
      </c>
      <c r="D15" s="174"/>
      <c r="E15" s="174"/>
      <c r="F15" s="908">
        <v>0</v>
      </c>
      <c r="G15" s="908">
        <v>0</v>
      </c>
      <c r="H15" s="166"/>
    </row>
    <row r="16" spans="1:8" s="155" customFormat="1" ht="16.5" x14ac:dyDescent="0.3">
      <c r="A16" s="197"/>
      <c r="B16" s="174"/>
      <c r="C16" s="913" t="s">
        <v>618</v>
      </c>
      <c r="D16" s="174"/>
      <c r="E16" s="174"/>
      <c r="F16" s="908">
        <v>0</v>
      </c>
      <c r="G16" s="908">
        <v>0</v>
      </c>
      <c r="H16" s="166"/>
    </row>
    <row r="17" spans="1:8" s="155" customFormat="1" ht="16.5" x14ac:dyDescent="0.3">
      <c r="A17" s="909"/>
      <c r="B17" s="174"/>
      <c r="C17" s="174"/>
      <c r="D17" s="174"/>
      <c r="E17" s="174"/>
      <c r="F17" s="908"/>
      <c r="G17" s="908"/>
      <c r="H17" s="166"/>
    </row>
    <row r="18" spans="1:8" s="155" customFormat="1" ht="16.5" x14ac:dyDescent="0.3">
      <c r="A18" s="916"/>
      <c r="B18" s="915" t="s">
        <v>622</v>
      </c>
      <c r="C18" s="174"/>
      <c r="D18" s="174"/>
      <c r="E18" s="174"/>
      <c r="F18" s="908">
        <v>0</v>
      </c>
      <c r="G18" s="908">
        <v>0</v>
      </c>
      <c r="H18" s="166"/>
    </row>
    <row r="19" spans="1:8" s="155" customFormat="1" ht="16.5" x14ac:dyDescent="0.3">
      <c r="A19" s="909"/>
      <c r="B19" s="174"/>
      <c r="C19" s="174"/>
      <c r="D19" s="174"/>
      <c r="E19" s="174"/>
      <c r="F19" s="908"/>
      <c r="G19" s="908"/>
      <c r="H19" s="166"/>
    </row>
    <row r="20" spans="1:8" s="155" customFormat="1" ht="33" x14ac:dyDescent="0.3">
      <c r="A20" s="197"/>
      <c r="B20" s="174"/>
      <c r="C20" s="914" t="s">
        <v>621</v>
      </c>
      <c r="D20" s="174"/>
      <c r="E20" s="174"/>
      <c r="F20" s="908"/>
      <c r="G20" s="908"/>
      <c r="H20" s="166"/>
    </row>
    <row r="21" spans="1:8" s="155" customFormat="1" ht="16.5" x14ac:dyDescent="0.3">
      <c r="A21" s="197"/>
      <c r="B21" s="174"/>
      <c r="C21" s="913" t="s">
        <v>620</v>
      </c>
      <c r="D21" s="174"/>
      <c r="E21" s="174"/>
      <c r="F21" s="908"/>
      <c r="G21" s="908"/>
      <c r="H21" s="166"/>
    </row>
    <row r="22" spans="1:8" s="155" customFormat="1" ht="16.5" x14ac:dyDescent="0.3">
      <c r="A22" s="197"/>
      <c r="B22" s="174"/>
      <c r="C22" s="913" t="s">
        <v>619</v>
      </c>
      <c r="D22" s="174"/>
      <c r="E22" s="174"/>
      <c r="F22" s="908">
        <v>0</v>
      </c>
      <c r="G22" s="908">
        <v>0</v>
      </c>
      <c r="H22" s="166"/>
    </row>
    <row r="23" spans="1:8" s="155" customFormat="1" ht="16.5" x14ac:dyDescent="0.3">
      <c r="A23" s="197"/>
      <c r="B23" s="174"/>
      <c r="C23" s="913" t="s">
        <v>618</v>
      </c>
      <c r="D23" s="174"/>
      <c r="E23" s="174"/>
      <c r="F23" s="908">
        <v>0</v>
      </c>
      <c r="G23" s="908">
        <v>0</v>
      </c>
      <c r="H23" s="166"/>
    </row>
    <row r="24" spans="1:8" s="155" customFormat="1" ht="16.5" x14ac:dyDescent="0.3">
      <c r="A24" s="909"/>
      <c r="B24" s="174"/>
      <c r="C24" s="174"/>
      <c r="D24" s="174"/>
      <c r="E24" s="174"/>
      <c r="F24" s="908"/>
      <c r="G24" s="908"/>
      <c r="H24" s="166"/>
    </row>
    <row r="25" spans="1:8" s="155" customFormat="1" ht="16.5" x14ac:dyDescent="0.3">
      <c r="A25" s="197"/>
      <c r="B25" s="911" t="s">
        <v>626</v>
      </c>
      <c r="C25" s="259"/>
      <c r="D25" s="259"/>
      <c r="E25" s="259"/>
      <c r="F25" s="910">
        <v>2387479518</v>
      </c>
      <c r="G25" s="910">
        <v>2802651515</v>
      </c>
      <c r="H25" s="166"/>
    </row>
    <row r="26" spans="1:8" s="155" customFormat="1" ht="16.5" x14ac:dyDescent="0.3">
      <c r="A26" s="909"/>
      <c r="B26" s="174"/>
      <c r="C26" s="174"/>
      <c r="D26" s="174"/>
      <c r="E26" s="174"/>
      <c r="F26" s="908"/>
      <c r="G26" s="908"/>
      <c r="H26" s="166"/>
    </row>
    <row r="27" spans="1:8" s="155" customFormat="1" ht="17.25" thickBot="1" x14ac:dyDescent="0.35">
      <c r="A27" s="921" t="s">
        <v>625</v>
      </c>
      <c r="B27" s="920"/>
      <c r="C27" s="920"/>
      <c r="D27" s="920"/>
      <c r="E27" s="920"/>
      <c r="F27" s="919"/>
      <c r="G27" s="919"/>
      <c r="H27" s="166"/>
    </row>
    <row r="28" spans="1:8" s="155" customFormat="1" ht="17.25" thickTop="1" x14ac:dyDescent="0.3">
      <c r="A28" s="909"/>
      <c r="B28" s="174"/>
      <c r="C28" s="174"/>
      <c r="D28" s="174"/>
      <c r="E28" s="174"/>
      <c r="F28" s="908"/>
      <c r="G28" s="908"/>
      <c r="H28" s="166"/>
    </row>
    <row r="29" spans="1:8" s="155" customFormat="1" ht="16.5" x14ac:dyDescent="0.3">
      <c r="A29" s="197"/>
      <c r="B29" s="915" t="s">
        <v>624</v>
      </c>
      <c r="C29" s="174"/>
      <c r="D29" s="174"/>
      <c r="E29" s="174"/>
      <c r="F29" s="908">
        <v>20528528577</v>
      </c>
      <c r="G29" s="908">
        <v>20896896696</v>
      </c>
      <c r="H29" s="166"/>
    </row>
    <row r="30" spans="1:8" s="155" customFormat="1" ht="16.5" x14ac:dyDescent="0.3">
      <c r="A30" s="909"/>
      <c r="B30" s="174"/>
      <c r="C30" s="174"/>
      <c r="D30" s="174"/>
      <c r="E30" s="174"/>
      <c r="F30" s="918"/>
      <c r="G30" s="908"/>
      <c r="H30" s="166"/>
    </row>
    <row r="31" spans="1:8" s="155" customFormat="1" ht="16.5" x14ac:dyDescent="0.3">
      <c r="A31" s="197"/>
      <c r="B31" s="174"/>
      <c r="C31" s="913" t="s">
        <v>623</v>
      </c>
      <c r="D31" s="174"/>
      <c r="E31" s="174"/>
      <c r="F31" s="908">
        <v>20528528577</v>
      </c>
      <c r="G31" s="917">
        <v>20896896696</v>
      </c>
      <c r="H31" s="166"/>
    </row>
    <row r="32" spans="1:8" s="155" customFormat="1" ht="16.5" x14ac:dyDescent="0.3">
      <c r="A32" s="197"/>
      <c r="B32" s="174"/>
      <c r="C32" s="913" t="s">
        <v>619</v>
      </c>
      <c r="D32" s="174"/>
      <c r="E32" s="174"/>
      <c r="F32" s="908">
        <v>0</v>
      </c>
      <c r="G32" s="917">
        <v>0</v>
      </c>
      <c r="H32" s="166"/>
    </row>
    <row r="33" spans="1:8" s="155" customFormat="1" ht="16.5" x14ac:dyDescent="0.3">
      <c r="A33" s="197"/>
      <c r="B33" s="174"/>
      <c r="C33" s="913" t="s">
        <v>618</v>
      </c>
      <c r="D33" s="174"/>
      <c r="E33" s="174"/>
      <c r="F33" s="908">
        <v>0</v>
      </c>
      <c r="G33" s="917">
        <v>0</v>
      </c>
      <c r="H33" s="166"/>
    </row>
    <row r="34" spans="1:8" s="155" customFormat="1" ht="16.5" x14ac:dyDescent="0.3">
      <c r="A34" s="909"/>
      <c r="B34" s="174"/>
      <c r="C34" s="174"/>
      <c r="D34" s="174"/>
      <c r="E34" s="174"/>
      <c r="F34" s="908"/>
      <c r="G34" s="908"/>
      <c r="H34" s="166"/>
    </row>
    <row r="35" spans="1:8" s="155" customFormat="1" ht="16.5" x14ac:dyDescent="0.3">
      <c r="A35" s="916"/>
      <c r="B35" s="915" t="s">
        <v>622</v>
      </c>
      <c r="C35" s="174"/>
      <c r="D35" s="174"/>
      <c r="E35" s="174"/>
      <c r="F35" s="908">
        <v>0</v>
      </c>
      <c r="G35" s="908">
        <v>0</v>
      </c>
      <c r="H35" s="166"/>
    </row>
    <row r="36" spans="1:8" s="155" customFormat="1" ht="16.5" x14ac:dyDescent="0.3">
      <c r="A36" s="909"/>
      <c r="B36" s="174"/>
      <c r="C36" s="174"/>
      <c r="D36" s="174"/>
      <c r="E36" s="174"/>
      <c r="F36" s="908"/>
      <c r="G36" s="908"/>
      <c r="H36" s="166"/>
    </row>
    <row r="37" spans="1:8" s="155" customFormat="1" ht="33" x14ac:dyDescent="0.3">
      <c r="A37" s="197"/>
      <c r="B37" s="174"/>
      <c r="C37" s="914" t="s">
        <v>621</v>
      </c>
      <c r="D37" s="174"/>
      <c r="E37" s="174"/>
      <c r="F37" s="908"/>
      <c r="G37" s="908"/>
      <c r="H37" s="166"/>
    </row>
    <row r="38" spans="1:8" s="155" customFormat="1" ht="16.5" x14ac:dyDescent="0.3">
      <c r="A38" s="197"/>
      <c r="B38" s="174"/>
      <c r="C38" s="913" t="s">
        <v>620</v>
      </c>
      <c r="D38" s="174"/>
      <c r="E38" s="174"/>
      <c r="F38" s="908"/>
      <c r="G38" s="908"/>
      <c r="H38" s="166"/>
    </row>
    <row r="39" spans="1:8" s="155" customFormat="1" ht="16.5" x14ac:dyDescent="0.3">
      <c r="A39" s="197"/>
      <c r="B39" s="174"/>
      <c r="C39" s="913" t="s">
        <v>619</v>
      </c>
      <c r="D39" s="174"/>
      <c r="E39" s="174"/>
      <c r="F39" s="908">
        <v>0</v>
      </c>
      <c r="G39" s="908">
        <v>0</v>
      </c>
      <c r="H39" s="166"/>
    </row>
    <row r="40" spans="1:8" s="155" customFormat="1" ht="16.5" x14ac:dyDescent="0.3">
      <c r="A40" s="197"/>
      <c r="B40" s="174"/>
      <c r="C40" s="913" t="s">
        <v>618</v>
      </c>
      <c r="D40" s="174"/>
      <c r="E40" s="174"/>
      <c r="F40" s="908">
        <v>0</v>
      </c>
      <c r="G40" s="908">
        <v>0</v>
      </c>
      <c r="H40" s="166"/>
    </row>
    <row r="41" spans="1:8" s="155" customFormat="1" ht="16.5" x14ac:dyDescent="0.3">
      <c r="A41" s="909"/>
      <c r="B41" s="174"/>
      <c r="C41" s="174"/>
      <c r="D41" s="174"/>
      <c r="E41" s="174"/>
      <c r="F41" s="908"/>
      <c r="G41" s="908"/>
      <c r="H41" s="166"/>
    </row>
    <row r="42" spans="1:8" s="155" customFormat="1" ht="16.5" x14ac:dyDescent="0.3">
      <c r="A42" s="197"/>
      <c r="B42" s="911" t="s">
        <v>617</v>
      </c>
      <c r="C42" s="259"/>
      <c r="D42" s="259"/>
      <c r="E42" s="259"/>
      <c r="F42" s="910">
        <v>20528528577</v>
      </c>
      <c r="G42" s="910">
        <v>20896896696</v>
      </c>
      <c r="H42" s="166"/>
    </row>
    <row r="43" spans="1:8" s="155" customFormat="1" ht="16.5" x14ac:dyDescent="0.3">
      <c r="A43" s="909"/>
      <c r="B43" s="259"/>
      <c r="C43" s="259"/>
      <c r="D43" s="259"/>
      <c r="E43" s="259"/>
      <c r="F43" s="912"/>
      <c r="G43" s="912"/>
      <c r="H43" s="166"/>
    </row>
    <row r="44" spans="1:8" s="155" customFormat="1" ht="16.5" x14ac:dyDescent="0.3">
      <c r="A44" s="197"/>
      <c r="B44" s="911" t="s">
        <v>616</v>
      </c>
      <c r="C44" s="259"/>
      <c r="D44" s="259"/>
      <c r="E44" s="259"/>
      <c r="F44" s="910">
        <v>5892392724</v>
      </c>
      <c r="G44" s="910">
        <v>6487183262</v>
      </c>
      <c r="H44" s="166"/>
    </row>
    <row r="45" spans="1:8" s="155" customFormat="1" ht="16.5" x14ac:dyDescent="0.3">
      <c r="A45" s="909"/>
      <c r="B45" s="174"/>
      <c r="C45" s="174"/>
      <c r="D45" s="174"/>
      <c r="E45" s="174"/>
      <c r="F45" s="908"/>
      <c r="G45" s="908"/>
      <c r="H45" s="166"/>
    </row>
    <row r="46" spans="1:8" s="155" customFormat="1" ht="16.5" x14ac:dyDescent="0.3">
      <c r="A46" s="909"/>
      <c r="B46" s="174"/>
      <c r="C46" s="174"/>
      <c r="D46" s="174"/>
      <c r="E46" s="174"/>
      <c r="F46" s="908"/>
      <c r="G46" s="908"/>
      <c r="H46" s="166"/>
    </row>
    <row r="47" spans="1:8" s="155" customFormat="1" ht="16.5" x14ac:dyDescent="0.3">
      <c r="A47" s="907" t="s">
        <v>615</v>
      </c>
      <c r="B47" s="174"/>
      <c r="C47" s="174"/>
      <c r="D47" s="174"/>
      <c r="E47" s="174"/>
      <c r="F47" s="906">
        <v>28808400820</v>
      </c>
      <c r="G47" s="906">
        <v>30186731473</v>
      </c>
      <c r="H47" s="166"/>
    </row>
    <row r="48" spans="1:8" s="155" customFormat="1" ht="13.5" thickBot="1" x14ac:dyDescent="0.25">
      <c r="A48" s="209"/>
      <c r="B48" s="210"/>
      <c r="C48" s="210"/>
      <c r="D48" s="210"/>
      <c r="E48" s="210"/>
      <c r="F48" s="905"/>
      <c r="G48" s="905"/>
      <c r="H48" s="212"/>
    </row>
    <row r="49" spans="1:7" s="155" customFormat="1" x14ac:dyDescent="0.2">
      <c r="A49" s="174"/>
      <c r="B49" s="174"/>
      <c r="C49" s="174"/>
      <c r="F49" s="904"/>
      <c r="G49" s="904"/>
    </row>
  </sheetData>
  <mergeCells count="9">
    <mergeCell ref="A3:H3"/>
    <mergeCell ref="A2:H2"/>
    <mergeCell ref="A1:H1"/>
    <mergeCell ref="A4:H4"/>
    <mergeCell ref="F5:F6"/>
    <mergeCell ref="A5:C6"/>
    <mergeCell ref="D5:D6"/>
    <mergeCell ref="E5:E6"/>
    <mergeCell ref="G5:H6"/>
  </mergeCells>
  <printOptions horizontalCentered="1"/>
  <pageMargins left="0.70866141732283472" right="0.70866141732283472" top="0.74803149606299213" bottom="0.74803149606299213" header="0.31496062992125984" footer="0.31496062992125984"/>
  <pageSetup paperSize="11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ESF</vt:lpstr>
      <vt:lpstr>ESF-LDF</vt:lpstr>
      <vt:lpstr>EA</vt:lpstr>
      <vt:lpstr>EVHP</vt:lpstr>
      <vt:lpstr>ECSF</vt:lpstr>
      <vt:lpstr>EFE</vt:lpstr>
      <vt:lpstr>EAA </vt:lpstr>
      <vt:lpstr>Analí Deuda y Otros Pasiv</vt:lpstr>
      <vt:lpstr>Edo_Ana_Deuda_y_Oros</vt:lpstr>
      <vt:lpstr>IAODF_LDF</vt:lpstr>
      <vt:lpstr>IPC</vt:lpstr>
      <vt:lpstr>CIPyC-CEPyC </vt:lpstr>
      <vt:lpstr>EADyOP </vt:lpstr>
      <vt:lpstr>IADyOP_LDF</vt:lpstr>
      <vt:lpstr>'CIPyC-CEPyC '!Área_de_impresión</vt:lpstr>
      <vt:lpstr>EA!Área_de_impresión</vt:lpstr>
      <vt:lpstr>'EADyOP '!Área_de_impresión</vt:lpstr>
      <vt:lpstr>ECSF!Área_de_impresión</vt:lpstr>
      <vt:lpstr>EFE!Área_de_impresión</vt:lpstr>
      <vt:lpstr>'ESF-LDF'!Área_de_impresión</vt:lpstr>
      <vt:lpstr>EVHP!Área_de_impresión</vt:lpstr>
      <vt:lpstr>IADyOP_LDF!Área_de_impresión</vt:lpstr>
      <vt:lpstr>IPC!Área_de_impresión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Alberto Rojo</dc:creator>
  <cp:lastModifiedBy>Jose Corujo</cp:lastModifiedBy>
  <cp:lastPrinted>2019-04-15T01:12:43Z</cp:lastPrinted>
  <dcterms:created xsi:type="dcterms:W3CDTF">2017-08-13T07:50:40Z</dcterms:created>
  <dcterms:modified xsi:type="dcterms:W3CDTF">2019-04-15T01:12:55Z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ESTADOS FINANCIEROS 4TO. TRIMESTRE 2018.xlsx</vt:lpwstr>
  </property>
</Properties>
</file>